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ctes\LloguerAjuts\"/>
    </mc:Choice>
  </mc:AlternateContent>
  <workbookProtection workbookAlgorithmName="SHA-512" workbookHashValue="koDWNNbx8uqZtzcRwR+VuCk70uMPNm3q0oNqyxHKR0zPn0HBoWA69utScKPfE+aSWAlJePnHZmqqEy8yVAXQsw==" workbookSaltValue="J+u+bCmhfL/4ihvrTRXPNw==" workbookSpinCount="100000" lockStructure="1"/>
  <bookViews>
    <workbookView xWindow="0" yWindow="0" windowWidth="22830" windowHeight="9045" tabRatio="676"/>
  </bookViews>
  <sheets>
    <sheet name="CALCULADORA" sheetId="10" r:id="rId1"/>
    <sheet name="PARAMETRES" sheetId="17" state="hidden" r:id="rId2"/>
    <sheet name="UC_COEFICIENT" sheetId="2" state="hidden" r:id="rId3"/>
    <sheet name="IRSC_COFICIENT" sheetId="3" state="hidden" r:id="rId4"/>
    <sheet name="IRSC_COFICIENT_DISMINUCIO" sheetId="9" state="hidden" r:id="rId5"/>
    <sheet name="POS_COEFICIENT" sheetId="4" state="hidden" r:id="rId6"/>
    <sheet name="PRESTACIO" sheetId="5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7" l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H40" i="3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D40" i="3"/>
  <c r="G40" i="3" s="1"/>
  <c r="H41" i="3"/>
  <c r="G41" i="3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H6" i="3"/>
  <c r="H5" i="3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8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7" i="3"/>
  <c r="G6" i="3"/>
  <c r="G5" i="3"/>
  <c r="H9" i="3" l="1"/>
  <c r="B25" i="17"/>
  <c r="C20" i="17" l="1"/>
  <c r="C21" i="17"/>
  <c r="B20" i="17"/>
  <c r="B26" i="17" l="1"/>
  <c r="B23" i="17"/>
  <c r="B22" i="17"/>
  <c r="B19" i="17"/>
  <c r="B8" i="17"/>
  <c r="B5" i="17"/>
  <c r="B27" i="17" l="1"/>
  <c r="B6" i="17"/>
  <c r="B9" i="17" s="1"/>
  <c r="D39" i="9"/>
  <c r="D38" i="9"/>
  <c r="D37" i="9"/>
  <c r="D36" i="9"/>
  <c r="D35" i="9"/>
  <c r="D34" i="9"/>
  <c r="D33" i="9"/>
  <c r="D32" i="9"/>
  <c r="D30" i="9"/>
  <c r="D29" i="9"/>
  <c r="D28" i="9"/>
  <c r="D27" i="9"/>
  <c r="D26" i="9"/>
  <c r="D25" i="9"/>
  <c r="D24" i="9"/>
  <c r="D23" i="9"/>
  <c r="D21" i="9"/>
  <c r="D20" i="9"/>
  <c r="D19" i="9"/>
  <c r="D18" i="9"/>
  <c r="D17" i="9"/>
  <c r="D16" i="9"/>
  <c r="D15" i="9"/>
  <c r="D14" i="9"/>
  <c r="D12" i="9"/>
  <c r="D11" i="9"/>
  <c r="D10" i="9"/>
  <c r="D9" i="9"/>
  <c r="D8" i="9"/>
  <c r="D7" i="9"/>
  <c r="D6" i="9"/>
  <c r="H5" i="9"/>
  <c r="D5" i="9"/>
  <c r="B10" i="17" l="1"/>
  <c r="B11" i="17" s="1"/>
  <c r="B12" i="17" s="1"/>
  <c r="B7" i="17"/>
  <c r="D35" i="3"/>
  <c r="D34" i="3"/>
  <c r="D33" i="3"/>
  <c r="D32" i="3"/>
  <c r="D26" i="3"/>
  <c r="D25" i="3"/>
  <c r="D24" i="3"/>
  <c r="D23" i="3"/>
  <c r="B13" i="17" l="1"/>
  <c r="B14" i="17" s="1"/>
  <c r="D21" i="3"/>
  <c r="D20" i="3"/>
  <c r="D19" i="3"/>
  <c r="D18" i="3"/>
  <c r="D17" i="3"/>
  <c r="D16" i="3"/>
  <c r="D15" i="3"/>
  <c r="D14" i="3"/>
  <c r="D6" i="3"/>
  <c r="D7" i="3"/>
  <c r="D8" i="3"/>
  <c r="D5" i="3"/>
  <c r="F40" i="5" l="1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39" i="3"/>
  <c r="D38" i="3"/>
  <c r="D37" i="3"/>
  <c r="D36" i="3"/>
  <c r="D30" i="3"/>
  <c r="D29" i="3"/>
  <c r="D28" i="3"/>
  <c r="D27" i="3"/>
  <c r="D12" i="3"/>
  <c r="D11" i="3"/>
  <c r="D10" i="3"/>
  <c r="D9" i="3"/>
  <c r="B15" i="17" l="1"/>
  <c r="B17" i="17" l="1"/>
  <c r="B17" i="10" s="1"/>
</calcChain>
</file>

<file path=xl/sharedStrings.xml><?xml version="1.0" encoding="utf-8"?>
<sst xmlns="http://schemas.openxmlformats.org/spreadsheetml/2006/main" count="84" uniqueCount="54">
  <si>
    <t>Membres</t>
  </si>
  <si>
    <t>Coeficient</t>
  </si>
  <si>
    <t>Import</t>
  </si>
  <si>
    <t>IRSC</t>
  </si>
  <si>
    <t>Posicionament</t>
  </si>
  <si>
    <t>UC_COEFICIENT</t>
  </si>
  <si>
    <t>IRSC_COEFICIENT</t>
  </si>
  <si>
    <t>POS_COEFICIENT</t>
  </si>
  <si>
    <t>PRESTACIO</t>
  </si>
  <si>
    <t>No modificar fórmula en vermell</t>
  </si>
  <si>
    <t>AMB MEMBRES AMB DISMINUCIÓ</t>
  </si>
  <si>
    <t>NC</t>
  </si>
  <si>
    <t>No modificar cap dada</t>
  </si>
  <si>
    <t>Persones del nucli familiar que viuen al domicili:</t>
  </si>
  <si>
    <t>Persones del nucli familiar que viuen al domicili amb alguna discapacitat reconeguda:</t>
  </si>
  <si>
    <t>Import màxim lloguer:</t>
  </si>
  <si>
    <t>Any:</t>
  </si>
  <si>
    <t>UC_Coeficient4:</t>
  </si>
  <si>
    <t>Ponderat_Total:</t>
  </si>
  <si>
    <t>Ponderat_Mensual:</t>
  </si>
  <si>
    <t>Suport1:</t>
  </si>
  <si>
    <t>Suport2:</t>
  </si>
  <si>
    <t>IRSC:</t>
  </si>
  <si>
    <t>Suport3:</t>
  </si>
  <si>
    <t>Pos%:</t>
  </si>
  <si>
    <t>Just:</t>
  </si>
  <si>
    <t>Diferecia:</t>
  </si>
  <si>
    <t>AjutMax:</t>
  </si>
  <si>
    <t>Compleix padró:</t>
  </si>
  <si>
    <t>Compleix import màxim:</t>
  </si>
  <si>
    <t>Data convocactòria:</t>
  </si>
  <si>
    <t>Calculadora Ajut Lloguer Social</t>
  </si>
  <si>
    <t>Regidoria de Drets Socials</t>
  </si>
  <si>
    <t>Més informació:</t>
  </si>
  <si>
    <t>https://www.sitges.cat/serveis/habitatge/ajuts-al-lloguer-1/ajuts-al-lloguer-2020-covid-19-preguntes-respostes</t>
  </si>
  <si>
    <t>Data de residència legal a Sitges</t>
  </si>
  <si>
    <t>C1:</t>
  </si>
  <si>
    <t>C2:</t>
  </si>
  <si>
    <t>C3:</t>
  </si>
  <si>
    <t>C4:</t>
  </si>
  <si>
    <t>C5:</t>
  </si>
  <si>
    <t>Introdueixi tots els camps per realitzar el càlcul.</t>
  </si>
  <si>
    <t>Que pagues mensualment de lloguer:</t>
  </si>
  <si>
    <t>Data límit</t>
  </si>
  <si>
    <t>El teu lloguera supera el import màxim (1.000,00€) per aquest ajut.</t>
  </si>
  <si>
    <t>Introduir el nombre TOTAL de persones que viuen al domicili, per exemple: 5</t>
  </si>
  <si>
    <t>Introduir el nombre de persones que viuen al domicili i que tenen alguna discapacitat reconeguda, per exemple: 2</t>
  </si>
  <si>
    <t>Introduir el lloguer mensual iva inclòs amb la coma com a separador de decimals, per exemple: 850,45</t>
  </si>
  <si>
    <t>Introduir la data complerta amb la barra com a separador, per d'exemple: 15/04/2019</t>
  </si>
  <si>
    <t>Import TOTAL</t>
  </si>
  <si>
    <t>Import ajut:</t>
  </si>
  <si>
    <t>AjutMin:</t>
  </si>
  <si>
    <r>
      <t xml:space="preserve">Ingressos del darrer mes </t>
    </r>
    <r>
      <rPr>
        <b/>
        <sz val="16"/>
        <color rgb="FFFFFF00"/>
        <rFont val="Calibri"/>
        <family val="2"/>
        <scheme val="minor"/>
      </rPr>
      <t>(només si es pot acreditar afectació d'ingressos per l'actual crisi)</t>
    </r>
    <r>
      <rPr>
        <b/>
        <sz val="16"/>
        <color theme="0"/>
        <rFont val="Calibri"/>
        <family val="2"/>
        <scheme val="minor"/>
      </rPr>
      <t>:</t>
    </r>
  </si>
  <si>
    <t>Introduir els ingressos  del darrer mes de totes les persones que viuen al domicili els valors decimals separats amb coma, per d'exemple: 150,75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</si>
</sst>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33CCCC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33CCCC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1F4F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33CCCC"/>
      </left>
      <right style="medium">
        <color rgb="FF33CCCC"/>
      </right>
      <top style="medium">
        <color rgb="FF33CCCC"/>
      </top>
      <bottom style="medium">
        <color rgb="FF33CCCC"/>
      </bottom>
      <diagonal/>
    </border>
    <border>
      <left/>
      <right/>
      <top/>
      <bottom style="medium">
        <color rgb="FF33CCCC"/>
      </bottom>
      <diagonal/>
    </border>
    <border>
      <left style="medium">
        <color rgb="FF33CCCC"/>
      </left>
      <right/>
      <top style="medium">
        <color rgb="FF33CCCC"/>
      </top>
      <bottom style="medium">
        <color rgb="FF33CCCC"/>
      </bottom>
      <diagonal/>
    </border>
    <border>
      <left/>
      <right style="medium">
        <color rgb="FF33CCCC"/>
      </right>
      <top style="medium">
        <color rgb="FF33CCCC"/>
      </top>
      <bottom style="medium">
        <color rgb="FF33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4" fontId="0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10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0" fontId="8" fillId="5" borderId="2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6" fillId="0" borderId="0" xfId="1" applyProtection="1">
      <protection hidden="1"/>
    </xf>
    <xf numFmtId="4" fontId="9" fillId="6" borderId="2" xfId="0" applyNumberFormat="1" applyFont="1" applyFill="1" applyBorder="1" applyAlignment="1" applyProtection="1">
      <alignment horizontal="center"/>
      <protection locked="0"/>
    </xf>
    <xf numFmtId="3" fontId="9" fillId="6" borderId="2" xfId="0" applyNumberFormat="1" applyFont="1" applyFill="1" applyBorder="1" applyAlignment="1" applyProtection="1">
      <alignment horizontal="center"/>
      <protection locked="0"/>
    </xf>
    <xf numFmtId="164" fontId="9" fillId="6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vertical="top"/>
      <protection hidden="1"/>
    </xf>
    <xf numFmtId="4" fontId="0" fillId="0" borderId="0" xfId="0" applyNumberFormat="1"/>
    <xf numFmtId="0" fontId="11" fillId="6" borderId="4" xfId="0" applyFont="1" applyFill="1" applyBorder="1" applyAlignment="1" applyProtection="1">
      <alignment horizontal="center"/>
      <protection hidden="1"/>
    </xf>
    <xf numFmtId="0" fontId="11" fillId="6" borderId="5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3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2" defaultTableStyle="TableStyleMedium2" defaultPivotStyle="PivotStyleLight16">
    <tableStyle name="Estil de taula 1" pivot="0" count="0"/>
    <tableStyle name="Estil de taula 2" pivot="0" count="0"/>
  </tableStyles>
  <colors>
    <mruColors>
      <color rgb="FF33CCCC"/>
      <color rgb="FFD1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7229476</xdr:colOff>
      <xdr:row>21</xdr:row>
      <xdr:rowOff>85725</xdr:rowOff>
    </xdr:from>
    <xdr:to>
      <xdr:col>2</xdr:col>
      <xdr:colOff>847726</xdr:colOff>
      <xdr:row>28</xdr:row>
      <xdr:rowOff>57150</xdr:rowOff>
    </xdr:to>
    <xdr:pic>
      <xdr:nvPicPr>
        <xdr:cNvPr id="2" name="Imagen 1" descr="Ajuntament de Sitges - Home | Facebo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6" y="5581650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180975</xdr:rowOff>
    </xdr:from>
    <xdr:to>
      <xdr:col>0</xdr:col>
      <xdr:colOff>1284351</xdr:colOff>
      <xdr:row>5</xdr:row>
      <xdr:rowOff>228600</xdr:rowOff>
    </xdr:to>
    <xdr:pic>
      <xdr:nvPicPr>
        <xdr:cNvPr id="3" name="Imagen 2" descr="https://www.sitges.cat/serveis/habitatge/resolveuid/c3f2e9ff576546a9be5e4e892fb816dc/@@images/image/min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1093851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600076</xdr:colOff>
      <xdr:row>21</xdr:row>
      <xdr:rowOff>180976</xdr:rowOff>
    </xdr:from>
    <xdr:to>
      <xdr:col>1</xdr:col>
      <xdr:colOff>6334125</xdr:colOff>
      <xdr:row>29</xdr:row>
      <xdr:rowOff>66637</xdr:rowOff>
    </xdr:to>
    <xdr:pic>
      <xdr:nvPicPr>
        <xdr:cNvPr id="4" name="Imagen 3" descr="Servei d'assistència telèfonic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6" y="5676901"/>
          <a:ext cx="5734049" cy="134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tges.cat/serveis/habitatge/ajuts-al-lloguer-1/ajuts-al-lloguer-2020-covid-19-preguntes-respos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topLeftCell="A4" workbookViewId="0">
      <selection activeCell="C5" sqref="C5"/>
    </sheetView>
  </sheetViews>
  <sheetFormatPr baseColWidth="10" defaultColWidth="9.140625" defaultRowHeight="15" x14ac:dyDescent="0.25"/>
  <cols>
    <col min="1" max="1" width="22.28515625" customWidth="1"/>
    <col min="2" max="2" width="114.28515625" bestFit="1" customWidth="1"/>
    <col min="3" max="3" width="14.5703125" style="10" customWidth="1"/>
    <col min="8" max="8" width="22.5703125" bestFit="1" customWidth="1"/>
    <col min="9" max="9" width="14.5703125" style="10" bestFit="1" customWidth="1"/>
    <col min="10" max="10" width="9.42578125" bestFit="1" customWidth="1"/>
  </cols>
  <sheetData>
    <row r="1" spans="1:5" ht="5.25" customHeight="1" x14ac:dyDescent="0.25">
      <c r="A1" s="16"/>
      <c r="B1" s="16"/>
      <c r="C1" s="17"/>
      <c r="D1" s="16"/>
      <c r="E1" s="16"/>
    </row>
    <row r="2" spans="1:5" ht="26.25" x14ac:dyDescent="0.4">
      <c r="A2" s="16"/>
      <c r="B2" s="18" t="s">
        <v>31</v>
      </c>
      <c r="C2" s="19"/>
      <c r="D2" s="16"/>
      <c r="E2" s="16"/>
    </row>
    <row r="3" spans="1:5" ht="5.25" customHeight="1" thickBot="1" x14ac:dyDescent="0.3">
      <c r="A3" s="16"/>
      <c r="B3" s="20"/>
      <c r="C3" s="21"/>
      <c r="D3" s="16"/>
      <c r="E3" s="16"/>
    </row>
    <row r="4" spans="1:5" ht="15.75" thickBot="1" x14ac:dyDescent="0.3">
      <c r="A4" s="16"/>
      <c r="B4" s="16"/>
      <c r="C4" s="17"/>
      <c r="D4" s="16"/>
      <c r="E4" s="16"/>
    </row>
    <row r="5" spans="1:5" ht="21.75" thickBot="1" x14ac:dyDescent="0.4">
      <c r="A5" s="16"/>
      <c r="B5" s="22" t="s">
        <v>42</v>
      </c>
      <c r="C5" s="25"/>
      <c r="D5" s="16"/>
      <c r="E5" s="16"/>
    </row>
    <row r="6" spans="1:5" ht="21" customHeight="1" thickBot="1" x14ac:dyDescent="0.3">
      <c r="A6" s="16"/>
      <c r="B6" s="28" t="s">
        <v>47</v>
      </c>
      <c r="C6" s="16"/>
      <c r="D6" s="16"/>
      <c r="E6" s="16"/>
    </row>
    <row r="7" spans="1:5" ht="21.75" thickBot="1" x14ac:dyDescent="0.4">
      <c r="A7" s="16"/>
      <c r="B7" s="22" t="s">
        <v>13</v>
      </c>
      <c r="C7" s="26"/>
      <c r="D7" s="16"/>
      <c r="E7" s="16"/>
    </row>
    <row r="8" spans="1:5" ht="21" customHeight="1" thickBot="1" x14ac:dyDescent="0.3">
      <c r="A8" s="16"/>
      <c r="B8" s="28" t="s">
        <v>45</v>
      </c>
      <c r="C8" s="16"/>
      <c r="D8" s="16"/>
      <c r="E8" s="16"/>
    </row>
    <row r="9" spans="1:5" ht="21.75" thickBot="1" x14ac:dyDescent="0.4">
      <c r="A9" s="16"/>
      <c r="B9" s="22" t="s">
        <v>14</v>
      </c>
      <c r="C9" s="26"/>
      <c r="D9" s="16"/>
      <c r="E9" s="16"/>
    </row>
    <row r="10" spans="1:5" ht="21" customHeight="1" thickBot="1" x14ac:dyDescent="0.3">
      <c r="A10" s="16"/>
      <c r="B10" s="28" t="s">
        <v>46</v>
      </c>
      <c r="C10" s="16"/>
      <c r="D10" s="16"/>
      <c r="E10" s="16"/>
    </row>
    <row r="11" spans="1:5" ht="21.75" thickBot="1" x14ac:dyDescent="0.4">
      <c r="A11" s="16"/>
      <c r="B11" s="22" t="s">
        <v>35</v>
      </c>
      <c r="C11" s="27"/>
      <c r="D11" s="16"/>
      <c r="E11" s="16"/>
    </row>
    <row r="12" spans="1:5" ht="21" customHeight="1" thickBot="1" x14ac:dyDescent="0.3">
      <c r="A12" s="16"/>
      <c r="B12" s="28" t="s">
        <v>48</v>
      </c>
      <c r="C12" s="16"/>
      <c r="D12" s="16"/>
      <c r="E12" s="16"/>
    </row>
    <row r="13" spans="1:5" ht="21.75" thickBot="1" x14ac:dyDescent="0.4">
      <c r="A13" s="16"/>
      <c r="B13" s="22" t="s">
        <v>52</v>
      </c>
      <c r="C13" s="25"/>
      <c r="D13" s="16"/>
      <c r="E13" s="16"/>
    </row>
    <row r="14" spans="1:5" x14ac:dyDescent="0.25">
      <c r="A14" s="16"/>
      <c r="B14" s="28" t="s">
        <v>53</v>
      </c>
      <c r="C14" s="16"/>
      <c r="D14" s="16"/>
      <c r="E14" s="16"/>
    </row>
    <row r="15" spans="1:5" x14ac:dyDescent="0.25">
      <c r="A15" s="16"/>
      <c r="B15" s="16"/>
      <c r="C15" s="17"/>
      <c r="D15" s="16"/>
      <c r="E15" s="16"/>
    </row>
    <row r="16" spans="1:5" ht="15.75" thickBot="1" x14ac:dyDescent="0.3">
      <c r="A16" s="16"/>
      <c r="B16" s="16"/>
      <c r="C16" s="17"/>
      <c r="D16" s="16"/>
      <c r="E16" s="16"/>
    </row>
    <row r="17" spans="1:5" ht="24" thickBot="1" x14ac:dyDescent="0.4">
      <c r="A17" s="16"/>
      <c r="B17" s="30" t="str">
        <f>IF(PARAMETRES!B27=0,IF(PARAMETRES!B19="NO",PARAMETRES!C19,IF(PARAMETRES!B20="NO",PARAMETRES!C20,IF(OR(PARAMETRES!B15=0,PARAMETRES!B15="NC",PARAMETRES!B14&lt;=0),"No et correspon l'ajut de lloguer just.","Et correspon un ajut de lloguer just per un import de "&amp; PARAMETRES!B17&amp;"€."))),PARAMETRES!C27)</f>
        <v>Introdueixi tots els camps per realitzar el càlcul.</v>
      </c>
      <c r="C17" s="31"/>
      <c r="D17" s="16"/>
      <c r="E17" s="16"/>
    </row>
    <row r="18" spans="1:5" x14ac:dyDescent="0.25">
      <c r="A18" s="16"/>
      <c r="B18" s="16"/>
      <c r="C18" s="17"/>
      <c r="D18" s="16"/>
      <c r="E18" s="16"/>
    </row>
    <row r="19" spans="1:5" x14ac:dyDescent="0.25">
      <c r="A19" s="16"/>
      <c r="B19" s="16"/>
      <c r="C19" s="17"/>
      <c r="D19" s="16"/>
      <c r="E19" s="16"/>
    </row>
    <row r="20" spans="1:5" x14ac:dyDescent="0.25">
      <c r="A20" s="16"/>
      <c r="B20" s="23" t="s">
        <v>33</v>
      </c>
      <c r="C20" s="17"/>
      <c r="D20" s="16"/>
      <c r="E20" s="16"/>
    </row>
    <row r="21" spans="1:5" x14ac:dyDescent="0.25">
      <c r="A21" s="16"/>
      <c r="B21" s="24" t="s">
        <v>34</v>
      </c>
      <c r="C21" s="17"/>
      <c r="D21" s="16"/>
      <c r="E21" s="16"/>
    </row>
    <row r="22" spans="1:5" x14ac:dyDescent="0.25">
      <c r="A22" s="16"/>
      <c r="B22" s="16"/>
      <c r="C22" s="17"/>
      <c r="D22" s="16"/>
      <c r="E22" s="16"/>
    </row>
    <row r="23" spans="1:5" x14ac:dyDescent="0.25">
      <c r="A23" s="16"/>
      <c r="B23" s="16"/>
      <c r="C23" s="17"/>
      <c r="D23" s="16"/>
      <c r="E23" s="16"/>
    </row>
    <row r="24" spans="1:5" x14ac:dyDescent="0.25">
      <c r="A24" s="16"/>
      <c r="B24" s="16"/>
      <c r="C24" s="17"/>
      <c r="D24" s="16"/>
      <c r="E24" s="16"/>
    </row>
    <row r="25" spans="1:5" x14ac:dyDescent="0.25">
      <c r="A25" s="16"/>
      <c r="B25" s="16"/>
      <c r="C25" s="17"/>
      <c r="D25" s="16"/>
      <c r="E25" s="16"/>
    </row>
    <row r="26" spans="1:5" x14ac:dyDescent="0.25">
      <c r="A26" s="16"/>
      <c r="B26" s="16"/>
      <c r="C26" s="17"/>
      <c r="D26" s="16"/>
      <c r="E26" s="16"/>
    </row>
    <row r="27" spans="1:5" x14ac:dyDescent="0.25">
      <c r="A27" s="16"/>
      <c r="B27" s="16"/>
      <c r="C27" s="16"/>
      <c r="D27" s="16"/>
      <c r="E27" s="16"/>
    </row>
    <row r="28" spans="1:5" ht="9.75" customHeight="1" x14ac:dyDescent="0.25">
      <c r="A28" s="16"/>
      <c r="B28" s="16"/>
      <c r="C28" s="16"/>
      <c r="D28" s="16"/>
      <c r="E28" s="16"/>
    </row>
    <row r="29" spans="1:5" x14ac:dyDescent="0.25">
      <c r="A29" s="16"/>
      <c r="B29" s="32" t="s">
        <v>32</v>
      </c>
      <c r="C29" s="32"/>
      <c r="D29" s="16"/>
      <c r="E29" s="16"/>
    </row>
    <row r="30" spans="1:5" x14ac:dyDescent="0.25">
      <c r="A30" s="16"/>
      <c r="B30" s="16"/>
      <c r="C30" s="17"/>
      <c r="D30" s="16"/>
      <c r="E30" s="16"/>
    </row>
    <row r="31" spans="1:5" x14ac:dyDescent="0.25">
      <c r="A31" s="16"/>
      <c r="B31" s="16"/>
      <c r="C31" s="17"/>
      <c r="D31" s="16"/>
      <c r="E31" s="16"/>
    </row>
    <row r="32" spans="1:5" x14ac:dyDescent="0.25">
      <c r="A32" s="16"/>
      <c r="B32" s="16"/>
      <c r="C32" s="17"/>
      <c r="D32" s="16"/>
      <c r="E32" s="16"/>
    </row>
    <row r="33" spans="1:5" x14ac:dyDescent="0.25">
      <c r="A33" s="16"/>
      <c r="B33" s="16"/>
      <c r="C33" s="17"/>
      <c r="D33" s="16"/>
      <c r="E33" s="16"/>
    </row>
    <row r="34" spans="1:5" x14ac:dyDescent="0.25">
      <c r="A34" s="16"/>
      <c r="B34" s="16"/>
      <c r="C34" s="17"/>
      <c r="D34" s="16"/>
      <c r="E34" s="16"/>
    </row>
    <row r="35" spans="1:5" x14ac:dyDescent="0.25">
      <c r="A35" s="16"/>
      <c r="B35" s="16"/>
      <c r="C35" s="17"/>
      <c r="D35" s="16"/>
      <c r="E35" s="16"/>
    </row>
    <row r="36" spans="1:5" x14ac:dyDescent="0.25">
      <c r="A36" s="16"/>
      <c r="B36" s="16"/>
      <c r="C36" s="17"/>
      <c r="D36" s="16"/>
      <c r="E36" s="16"/>
    </row>
    <row r="37" spans="1:5" x14ac:dyDescent="0.25">
      <c r="A37" s="16"/>
      <c r="B37" s="16"/>
      <c r="C37" s="17"/>
      <c r="D37" s="16"/>
      <c r="E37" s="16"/>
    </row>
    <row r="38" spans="1:5" x14ac:dyDescent="0.25">
      <c r="A38" s="16"/>
      <c r="B38" s="16"/>
      <c r="C38" s="17"/>
      <c r="D38" s="16"/>
      <c r="E38" s="16"/>
    </row>
    <row r="39" spans="1:5" x14ac:dyDescent="0.25">
      <c r="A39" s="16"/>
      <c r="B39" s="16"/>
      <c r="C39" s="17"/>
      <c r="D39" s="16"/>
      <c r="E39" s="16"/>
    </row>
  </sheetData>
  <sheetProtection sheet="1" selectLockedCells="1"/>
  <mergeCells count="2">
    <mergeCell ref="B17:C17"/>
    <mergeCell ref="B29:C29"/>
  </mergeCells>
  <hyperlinks>
    <hyperlink ref="B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7" sqref="D7"/>
    </sheetView>
  </sheetViews>
  <sheetFormatPr baseColWidth="10" defaultRowHeight="15" x14ac:dyDescent="0.25"/>
  <cols>
    <col min="1" max="1" width="23.140625" bestFit="1" customWidth="1"/>
    <col min="4" max="4" width="13" bestFit="1" customWidth="1"/>
    <col min="5" max="5" width="16.140625" bestFit="1" customWidth="1"/>
  </cols>
  <sheetData>
    <row r="1" spans="1:6" x14ac:dyDescent="0.25">
      <c r="A1" t="s">
        <v>16</v>
      </c>
      <c r="B1" s="10">
        <v>2020</v>
      </c>
    </row>
    <row r="2" spans="1:6" x14ac:dyDescent="0.25">
      <c r="A2" t="s">
        <v>30</v>
      </c>
      <c r="B2" s="14">
        <v>43955</v>
      </c>
    </row>
    <row r="3" spans="1:6" x14ac:dyDescent="0.25">
      <c r="A3" t="s">
        <v>43</v>
      </c>
      <c r="B3" s="14">
        <v>43830</v>
      </c>
    </row>
    <row r="4" spans="1:6" x14ac:dyDescent="0.25">
      <c r="A4" t="s">
        <v>15</v>
      </c>
      <c r="B4" s="11">
        <v>1000</v>
      </c>
    </row>
    <row r="5" spans="1:6" x14ac:dyDescent="0.25">
      <c r="A5" t="s">
        <v>17</v>
      </c>
      <c r="B5" s="10" t="str">
        <f>IF(CALCULADORA!C7&gt;0,VLOOKUP(CALCULADORA!C7,UC_COEFICIENT!$B$5:$D$12,3,TRUE),"NC")</f>
        <v>NC</v>
      </c>
      <c r="D5" t="s">
        <v>49</v>
      </c>
    </row>
    <row r="6" spans="1:6" x14ac:dyDescent="0.25">
      <c r="A6" t="s">
        <v>18</v>
      </c>
      <c r="B6" s="11" t="str">
        <f>IF(CALCULADORA!C7&gt;0,ROUND(B5*D6,2),"NC")</f>
        <v>NC</v>
      </c>
      <c r="D6" s="29">
        <f>CALCULADORA!C13*12</f>
        <v>0</v>
      </c>
      <c r="F6" s="29"/>
    </row>
    <row r="7" spans="1:6" x14ac:dyDescent="0.25">
      <c r="A7" t="s">
        <v>19</v>
      </c>
      <c r="B7" s="11" t="e">
        <f>IF(CALCULADORA!C7="NC","NC",B6/12)</f>
        <v>#VALUE!</v>
      </c>
    </row>
    <row r="8" spans="1:6" x14ac:dyDescent="0.25">
      <c r="A8" t="s">
        <v>20</v>
      </c>
      <c r="B8" s="10">
        <f>IF(CALCULADORA!C7&gt;4,4,CALCULADORA!C7)</f>
        <v>0</v>
      </c>
    </row>
    <row r="9" spans="1:6" x14ac:dyDescent="0.25">
      <c r="A9" t="s">
        <v>21</v>
      </c>
      <c r="B9" s="11" t="str">
        <f>IF(OR(CALCULADORA!C7=0,B6="NC"),"NC",B6+(B8*1000000))</f>
        <v>NC</v>
      </c>
    </row>
    <row r="10" spans="1:6" x14ac:dyDescent="0.25">
      <c r="A10" t="s">
        <v>22</v>
      </c>
      <c r="B10" s="10" t="str">
        <f>IF(CALCULADORA!C9&gt;0,IF(OR(CALCULADORA!C7=0,B6="NC"),"NC",VLOOKUP(B9,IRSC_COFICIENT_DISMINUCIO!$F$5:$H$498,3,TRUE)),IF(OR(CALCULADORA!C7=0,B6="NC"),"NC",VLOOKUP(B9,IRSC_COFICIENT!$F$5:$H$498,3,TRUE)))</f>
        <v>NC</v>
      </c>
    </row>
    <row r="11" spans="1:6" x14ac:dyDescent="0.25">
      <c r="A11" t="s">
        <v>23</v>
      </c>
      <c r="B11" s="10" t="str">
        <f>IF(OR(B8=0,B10="NC"),"NC",PARAMETRES!B8&amp;"-"&amp;B10)</f>
        <v>NC</v>
      </c>
    </row>
    <row r="12" spans="1:6" x14ac:dyDescent="0.25">
      <c r="A12" t="s">
        <v>24</v>
      </c>
      <c r="B12" s="11" t="str">
        <f>IF(B11="NC","NC",VLOOKUP(B11,POS_COEFICIENT!$E$5:$F$498,2,FALSE))</f>
        <v>NC</v>
      </c>
    </row>
    <row r="13" spans="1:6" x14ac:dyDescent="0.25">
      <c r="A13" t="s">
        <v>25</v>
      </c>
      <c r="B13" s="11" t="e">
        <f>IF(OR(B7="NC",B12="NC"),"NC",B7*B12)</f>
        <v>#VALUE!</v>
      </c>
    </row>
    <row r="14" spans="1:6" x14ac:dyDescent="0.25">
      <c r="A14" t="s">
        <v>26</v>
      </c>
      <c r="B14" s="11" t="e">
        <f>IF(OR(B13="NC",CALCULADORA!C5=0),"NC",CALCULADORA!C5-B13)</f>
        <v>#VALUE!</v>
      </c>
    </row>
    <row r="15" spans="1:6" x14ac:dyDescent="0.25">
      <c r="A15" t="s">
        <v>27</v>
      </c>
      <c r="B15" s="11" t="str">
        <f>IF(B11="NC","NC",VLOOKUP(B11,PRESTACIO!$E$5:$F$498,2,FALSE))</f>
        <v>NC</v>
      </c>
    </row>
    <row r="16" spans="1:6" x14ac:dyDescent="0.25">
      <c r="A16" t="s">
        <v>51</v>
      </c>
      <c r="B16" s="11">
        <v>50</v>
      </c>
    </row>
    <row r="17" spans="1:3" x14ac:dyDescent="0.25">
      <c r="A17" t="s">
        <v>50</v>
      </c>
      <c r="B17" s="11" t="e">
        <f>ROUND(IF(B14&gt;B15,B15,IF(B14&lt;B16,B16,B14)),2)</f>
        <v>#VALUE!</v>
      </c>
    </row>
    <row r="18" spans="1:3" x14ac:dyDescent="0.25">
      <c r="B18" s="10"/>
    </row>
    <row r="19" spans="1:3" x14ac:dyDescent="0.25">
      <c r="A19" t="s">
        <v>29</v>
      </c>
      <c r="B19" s="10" t="str">
        <f>IF(CALCULADORA!C5&gt;B4,"NO","SI")</f>
        <v>SI</v>
      </c>
      <c r="C19" t="s">
        <v>44</v>
      </c>
    </row>
    <row r="20" spans="1:3" x14ac:dyDescent="0.25">
      <c r="A20" t="s">
        <v>28</v>
      </c>
      <c r="B20" s="10" t="str">
        <f>IF(CALCULADORA!C11&gt;B3,"NO","SI")</f>
        <v>SI</v>
      </c>
      <c r="C20" s="15" t="str">
        <f>"Cal acreditar la residència legal a Sitges anterior a l'any "&amp;B1&amp;"."</f>
        <v>Cal acreditar la residència legal a Sitges anterior a l'any 2020.</v>
      </c>
    </row>
    <row r="21" spans="1:3" x14ac:dyDescent="0.25">
      <c r="C21" s="15" t="str">
        <f>"Cal acreditar la residència legal a Sitges durant tres anys a comptar de la data de convocatòria prevista ("&amp;TEXT(B3,"d mmmm aaaa")&amp;")."</f>
        <v>Cal acreditar la residència legal a Sitges durant tres anys a comptar de la data de convocatòria prevista (31 desembre 2019).</v>
      </c>
    </row>
    <row r="22" spans="1:3" x14ac:dyDescent="0.25">
      <c r="A22" t="s">
        <v>36</v>
      </c>
      <c r="B22">
        <f>IF(CALCULADORA!C5="",1,0)</f>
        <v>1</v>
      </c>
    </row>
    <row r="23" spans="1:3" x14ac:dyDescent="0.25">
      <c r="A23" t="s">
        <v>37</v>
      </c>
      <c r="B23">
        <f>IF(CALCULADORA!C7="",1,0)</f>
        <v>1</v>
      </c>
    </row>
    <row r="24" spans="1:3" x14ac:dyDescent="0.25">
      <c r="A24" t="s">
        <v>38</v>
      </c>
    </row>
    <row r="25" spans="1:3" x14ac:dyDescent="0.25">
      <c r="A25" t="s">
        <v>39</v>
      </c>
      <c r="B25">
        <f>IF(CALCULADORA!C13="",1,0)</f>
        <v>1</v>
      </c>
    </row>
    <row r="26" spans="1:3" x14ac:dyDescent="0.25">
      <c r="A26" t="s">
        <v>40</v>
      </c>
      <c r="B26">
        <f>IF(CALCULADORA!C11="",1,0)</f>
        <v>1</v>
      </c>
    </row>
    <row r="27" spans="1:3" x14ac:dyDescent="0.25">
      <c r="B27">
        <f>SUM(B22:B26)</f>
        <v>4</v>
      </c>
      <c r="C2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22" sqref="B22"/>
    </sheetView>
  </sheetViews>
  <sheetFormatPr baseColWidth="10" defaultColWidth="11.42578125" defaultRowHeight="15" x14ac:dyDescent="0.25"/>
  <cols>
    <col min="1" max="1" width="1.7109375" customWidth="1"/>
    <col min="4" max="4" width="11.42578125" style="1"/>
  </cols>
  <sheetData>
    <row r="2" spans="2:6" ht="15.75" x14ac:dyDescent="0.25">
      <c r="B2" s="4" t="s">
        <v>5</v>
      </c>
      <c r="D2" s="34" t="s">
        <v>12</v>
      </c>
      <c r="E2" s="34"/>
      <c r="F2" s="34"/>
    </row>
    <row r="4" spans="2:6" x14ac:dyDescent="0.25">
      <c r="B4" s="33" t="s">
        <v>0</v>
      </c>
      <c r="C4" s="33"/>
      <c r="D4" s="2" t="s">
        <v>1</v>
      </c>
    </row>
    <row r="5" spans="2:6" x14ac:dyDescent="0.25">
      <c r="B5" s="3">
        <v>1</v>
      </c>
      <c r="C5" s="3">
        <v>1</v>
      </c>
      <c r="D5" s="7">
        <v>1</v>
      </c>
    </row>
    <row r="6" spans="2:6" x14ac:dyDescent="0.25">
      <c r="B6" s="3">
        <v>2</v>
      </c>
      <c r="C6" s="3">
        <v>2</v>
      </c>
      <c r="D6" s="7">
        <v>0.93</v>
      </c>
    </row>
    <row r="7" spans="2:6" x14ac:dyDescent="0.25">
      <c r="B7" s="3">
        <v>3</v>
      </c>
      <c r="C7" s="3">
        <v>3</v>
      </c>
      <c r="D7" s="7">
        <v>0.83</v>
      </c>
    </row>
    <row r="8" spans="2:6" x14ac:dyDescent="0.25">
      <c r="B8" s="3">
        <v>4</v>
      </c>
      <c r="C8" s="3">
        <v>4</v>
      </c>
      <c r="D8" s="7">
        <v>0.77</v>
      </c>
    </row>
    <row r="9" spans="2:6" x14ac:dyDescent="0.25">
      <c r="B9" s="3">
        <v>5</v>
      </c>
      <c r="C9" s="3">
        <v>100</v>
      </c>
      <c r="D9" s="7">
        <v>0.7</v>
      </c>
    </row>
  </sheetData>
  <mergeCells count="2">
    <mergeCell ref="B4:C4"/>
    <mergeCell ref="D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showGridLines="0" workbookViewId="0">
      <selection activeCell="F5" sqref="F5"/>
    </sheetView>
  </sheetViews>
  <sheetFormatPr baseColWidth="10" defaultColWidth="11.42578125" defaultRowHeight="15" x14ac:dyDescent="0.25"/>
  <cols>
    <col min="1" max="1" width="2.140625" customWidth="1"/>
    <col min="2" max="5" width="11.42578125" style="1"/>
    <col min="6" max="6" width="12.85546875" bestFit="1" customWidth="1"/>
    <col min="7" max="7" width="11.7109375" bestFit="1" customWidth="1"/>
    <col min="8" max="8" width="11.5703125" bestFit="1" customWidth="1"/>
  </cols>
  <sheetData>
    <row r="2" spans="2:8" ht="15.75" x14ac:dyDescent="0.25">
      <c r="B2" s="4" t="s">
        <v>6</v>
      </c>
      <c r="D2" s="34" t="s">
        <v>12</v>
      </c>
      <c r="E2" s="34"/>
      <c r="F2" s="34"/>
    </row>
    <row r="4" spans="2:8" x14ac:dyDescent="0.25">
      <c r="B4" s="2" t="s">
        <v>0</v>
      </c>
      <c r="C4" s="2" t="s">
        <v>2</v>
      </c>
      <c r="D4" s="2"/>
      <c r="E4" s="2" t="s">
        <v>1</v>
      </c>
      <c r="F4" s="2"/>
      <c r="G4" s="2"/>
      <c r="H4" s="2"/>
    </row>
    <row r="5" spans="2:8" x14ac:dyDescent="0.25">
      <c r="B5" s="3">
        <v>1</v>
      </c>
      <c r="C5" s="5">
        <v>0</v>
      </c>
      <c r="D5" s="6">
        <f t="shared" ref="D5:D21" si="0">C6-0.01</f>
        <v>10623.63</v>
      </c>
      <c r="E5" s="8">
        <v>1</v>
      </c>
      <c r="F5" s="6">
        <f t="shared" ref="F5:F7" si="1">(B5*1000000)+C5+0.01</f>
        <v>1000000.01</v>
      </c>
      <c r="G5" s="6">
        <f>(B5*1000000)+D5+0.01</f>
        <v>1010623.64</v>
      </c>
      <c r="H5" s="6">
        <f t="shared" ref="H5:H40" si="2">E5</f>
        <v>1</v>
      </c>
    </row>
    <row r="6" spans="2:8" x14ac:dyDescent="0.25">
      <c r="B6" s="3">
        <v>1</v>
      </c>
      <c r="C6" s="5">
        <v>10623.64</v>
      </c>
      <c r="D6" s="6">
        <f t="shared" si="0"/>
        <v>15935.449999999999</v>
      </c>
      <c r="E6" s="8">
        <v>1.5</v>
      </c>
      <c r="F6" s="6">
        <f t="shared" si="1"/>
        <v>1010623.65</v>
      </c>
      <c r="G6" s="6">
        <f t="shared" ref="G6:G40" si="3">(B6*1000000)+D6+0.01</f>
        <v>1015935.46</v>
      </c>
      <c r="H6" s="6">
        <f t="shared" si="2"/>
        <v>1.5</v>
      </c>
    </row>
    <row r="7" spans="2:8" x14ac:dyDescent="0.25">
      <c r="B7" s="3">
        <v>1</v>
      </c>
      <c r="C7" s="5">
        <v>15935.46</v>
      </c>
      <c r="D7" s="6">
        <f t="shared" si="0"/>
        <v>21247.27</v>
      </c>
      <c r="E7" s="8">
        <v>2</v>
      </c>
      <c r="F7" s="6">
        <f t="shared" si="1"/>
        <v>1015935.47</v>
      </c>
      <c r="G7" s="6">
        <f t="shared" si="3"/>
        <v>1021247.28</v>
      </c>
      <c r="H7" s="6">
        <f t="shared" si="2"/>
        <v>2</v>
      </c>
    </row>
    <row r="8" spans="2:8" x14ac:dyDescent="0.25">
      <c r="B8" s="3">
        <v>1</v>
      </c>
      <c r="C8" s="5">
        <v>21247.279999999999</v>
      </c>
      <c r="D8" s="6">
        <f t="shared" si="0"/>
        <v>24753.070000000003</v>
      </c>
      <c r="E8" s="8">
        <v>2.33</v>
      </c>
      <c r="F8" s="6">
        <f>(B8*1000000)+C8+0.01</f>
        <v>1021247.29</v>
      </c>
      <c r="G8" s="6">
        <f t="shared" si="3"/>
        <v>1024753.08</v>
      </c>
      <c r="H8" s="6">
        <f t="shared" si="2"/>
        <v>2.33</v>
      </c>
    </row>
    <row r="9" spans="2:8" x14ac:dyDescent="0.25">
      <c r="B9" s="3">
        <v>1</v>
      </c>
      <c r="C9" s="5">
        <v>24753.08</v>
      </c>
      <c r="D9" s="6">
        <f t="shared" si="0"/>
        <v>26559.09</v>
      </c>
      <c r="E9" s="8" t="s">
        <v>11</v>
      </c>
      <c r="F9" s="6">
        <f t="shared" ref="F9:F41" si="4">(B9*1000000)+C9+0.01</f>
        <v>1024753.09</v>
      </c>
      <c r="G9" s="6">
        <f t="shared" si="3"/>
        <v>1026559.1</v>
      </c>
      <c r="H9" s="6" t="str">
        <f t="shared" si="2"/>
        <v>NC</v>
      </c>
    </row>
    <row r="10" spans="2:8" x14ac:dyDescent="0.25">
      <c r="B10" s="3">
        <v>1</v>
      </c>
      <c r="C10" s="5">
        <v>26559.1</v>
      </c>
      <c r="D10" s="6">
        <f t="shared" si="0"/>
        <v>31870.91</v>
      </c>
      <c r="E10" s="8" t="s">
        <v>11</v>
      </c>
      <c r="F10" s="6">
        <f t="shared" si="4"/>
        <v>1026559.11</v>
      </c>
      <c r="G10" s="6">
        <f t="shared" si="3"/>
        <v>1031870.92</v>
      </c>
      <c r="H10" s="6" t="str">
        <f t="shared" si="2"/>
        <v>NC</v>
      </c>
    </row>
    <row r="11" spans="2:8" x14ac:dyDescent="0.25">
      <c r="B11" s="3">
        <v>1</v>
      </c>
      <c r="C11" s="5">
        <v>31870.92</v>
      </c>
      <c r="D11" s="6">
        <f t="shared" si="0"/>
        <v>37182.729999999996</v>
      </c>
      <c r="E11" s="8" t="s">
        <v>11</v>
      </c>
      <c r="F11" s="6">
        <f t="shared" si="4"/>
        <v>1031870.93</v>
      </c>
      <c r="G11" s="6">
        <f t="shared" si="3"/>
        <v>1037182.74</v>
      </c>
      <c r="H11" s="6" t="str">
        <f t="shared" si="2"/>
        <v>NC</v>
      </c>
    </row>
    <row r="12" spans="2:8" x14ac:dyDescent="0.25">
      <c r="B12" s="3">
        <v>1</v>
      </c>
      <c r="C12" s="5">
        <v>37182.74</v>
      </c>
      <c r="D12" s="6">
        <f t="shared" si="0"/>
        <v>42494.549999999996</v>
      </c>
      <c r="E12" s="8" t="s">
        <v>11</v>
      </c>
      <c r="F12" s="6">
        <f t="shared" si="4"/>
        <v>1037182.75</v>
      </c>
      <c r="G12" s="6">
        <f t="shared" si="3"/>
        <v>1042494.56</v>
      </c>
      <c r="H12" s="6" t="str">
        <f t="shared" si="2"/>
        <v>NC</v>
      </c>
    </row>
    <row r="13" spans="2:8" x14ac:dyDescent="0.25">
      <c r="B13" s="3">
        <v>1</v>
      </c>
      <c r="C13" s="5">
        <v>42494.559999999998</v>
      </c>
      <c r="D13" s="13">
        <v>53118.2</v>
      </c>
      <c r="E13" s="8" t="s">
        <v>11</v>
      </c>
      <c r="F13" s="6">
        <f t="shared" si="4"/>
        <v>1042494.5700000001</v>
      </c>
      <c r="G13" s="6">
        <f t="shared" si="3"/>
        <v>1053118.21</v>
      </c>
      <c r="H13" s="6" t="str">
        <f t="shared" si="2"/>
        <v>NC</v>
      </c>
    </row>
    <row r="14" spans="2:8" x14ac:dyDescent="0.25">
      <c r="B14" s="3">
        <v>2</v>
      </c>
      <c r="C14" s="5">
        <v>0</v>
      </c>
      <c r="D14" s="6">
        <f t="shared" si="0"/>
        <v>10185.539999999999</v>
      </c>
      <c r="E14" s="8">
        <v>1</v>
      </c>
      <c r="F14" s="6">
        <f t="shared" si="4"/>
        <v>2000000.01</v>
      </c>
      <c r="G14" s="6">
        <f t="shared" si="3"/>
        <v>2010185.55</v>
      </c>
      <c r="H14" s="6">
        <f t="shared" si="2"/>
        <v>1</v>
      </c>
    </row>
    <row r="15" spans="2:8" x14ac:dyDescent="0.25">
      <c r="B15" s="3">
        <v>2</v>
      </c>
      <c r="C15" s="5">
        <v>10185.549999999999</v>
      </c>
      <c r="D15" s="6">
        <f t="shared" si="0"/>
        <v>15278.31</v>
      </c>
      <c r="E15" s="8">
        <v>1.5</v>
      </c>
      <c r="F15" s="6">
        <f t="shared" si="4"/>
        <v>2010185.56</v>
      </c>
      <c r="G15" s="6">
        <f t="shared" si="3"/>
        <v>2015278.32</v>
      </c>
      <c r="H15" s="6">
        <f t="shared" si="2"/>
        <v>1.5</v>
      </c>
    </row>
    <row r="16" spans="2:8" x14ac:dyDescent="0.25">
      <c r="B16" s="3">
        <v>2</v>
      </c>
      <c r="C16" s="5">
        <v>15278.32</v>
      </c>
      <c r="D16" s="6">
        <f t="shared" si="0"/>
        <v>20371.09</v>
      </c>
      <c r="E16" s="8">
        <v>2</v>
      </c>
      <c r="F16" s="6">
        <f t="shared" si="4"/>
        <v>2015278.33</v>
      </c>
      <c r="G16" s="6">
        <f t="shared" si="3"/>
        <v>2020371.1</v>
      </c>
      <c r="H16" s="6">
        <f t="shared" si="2"/>
        <v>2</v>
      </c>
    </row>
    <row r="17" spans="2:11" x14ac:dyDescent="0.25">
      <c r="B17" s="3">
        <v>2</v>
      </c>
      <c r="C17" s="5">
        <v>20371.099999999999</v>
      </c>
      <c r="D17" s="6">
        <f t="shared" si="0"/>
        <v>23732.33</v>
      </c>
      <c r="E17" s="8">
        <v>2.33</v>
      </c>
      <c r="F17" s="6">
        <f t="shared" si="4"/>
        <v>2020371.11</v>
      </c>
      <c r="G17" s="6">
        <f t="shared" si="3"/>
        <v>2023732.34</v>
      </c>
      <c r="H17" s="6">
        <f t="shared" si="2"/>
        <v>2.33</v>
      </c>
    </row>
    <row r="18" spans="2:11" x14ac:dyDescent="0.25">
      <c r="B18" s="3">
        <v>2</v>
      </c>
      <c r="C18" s="5">
        <v>23732.34</v>
      </c>
      <c r="D18" s="6">
        <f t="shared" si="0"/>
        <v>25463.86</v>
      </c>
      <c r="E18" s="8">
        <v>2.5</v>
      </c>
      <c r="F18" s="6">
        <f t="shared" si="4"/>
        <v>2023732.35</v>
      </c>
      <c r="G18" s="6">
        <f t="shared" si="3"/>
        <v>2025463.87</v>
      </c>
      <c r="H18" s="6">
        <f t="shared" si="2"/>
        <v>2.5</v>
      </c>
    </row>
    <row r="19" spans="2:11" x14ac:dyDescent="0.25">
      <c r="B19" s="3">
        <v>2</v>
      </c>
      <c r="C19" s="5">
        <v>25463.87</v>
      </c>
      <c r="D19" s="6">
        <f t="shared" si="0"/>
        <v>30556.640000000003</v>
      </c>
      <c r="E19" s="8">
        <v>3</v>
      </c>
      <c r="F19" s="6">
        <f t="shared" si="4"/>
        <v>2025463.8800000001</v>
      </c>
      <c r="G19" s="6">
        <f t="shared" si="3"/>
        <v>2030556.65</v>
      </c>
      <c r="H19" s="6">
        <f t="shared" si="2"/>
        <v>3</v>
      </c>
    </row>
    <row r="20" spans="2:11" x14ac:dyDescent="0.25">
      <c r="B20" s="3">
        <v>2</v>
      </c>
      <c r="C20" s="5">
        <v>30556.65</v>
      </c>
      <c r="D20" s="6">
        <f t="shared" si="0"/>
        <v>35649.409999999996</v>
      </c>
      <c r="E20" s="8" t="s">
        <v>11</v>
      </c>
      <c r="F20" s="6">
        <f t="shared" si="4"/>
        <v>2030556.66</v>
      </c>
      <c r="G20" s="6">
        <f t="shared" si="3"/>
        <v>2035649.42</v>
      </c>
      <c r="H20" s="6" t="str">
        <f t="shared" si="2"/>
        <v>NC</v>
      </c>
    </row>
    <row r="21" spans="2:11" x14ac:dyDescent="0.25">
      <c r="B21" s="3">
        <v>2</v>
      </c>
      <c r="C21" s="5">
        <v>35649.42</v>
      </c>
      <c r="D21" s="6">
        <f t="shared" si="0"/>
        <v>40742.189999999995</v>
      </c>
      <c r="E21" s="8" t="s">
        <v>11</v>
      </c>
      <c r="F21" s="6">
        <f t="shared" si="4"/>
        <v>2035649.43</v>
      </c>
      <c r="G21" s="6">
        <f t="shared" si="3"/>
        <v>2040742.2</v>
      </c>
      <c r="H21" s="6" t="str">
        <f t="shared" si="2"/>
        <v>NC</v>
      </c>
    </row>
    <row r="22" spans="2:11" x14ac:dyDescent="0.25">
      <c r="B22" s="3">
        <v>2</v>
      </c>
      <c r="C22" s="5">
        <v>40742.199999999997</v>
      </c>
      <c r="D22" s="13">
        <v>50927.75</v>
      </c>
      <c r="E22" s="8" t="s">
        <v>11</v>
      </c>
      <c r="F22" s="6">
        <f t="shared" si="4"/>
        <v>2040742.21</v>
      </c>
      <c r="G22" s="6">
        <f t="shared" si="3"/>
        <v>2050927.76</v>
      </c>
      <c r="H22" s="6" t="str">
        <f t="shared" si="2"/>
        <v>NC</v>
      </c>
    </row>
    <row r="23" spans="2:11" x14ac:dyDescent="0.25">
      <c r="B23" s="3">
        <v>3</v>
      </c>
      <c r="C23" s="5">
        <v>0</v>
      </c>
      <c r="D23" s="6">
        <f t="shared" ref="D23:D40" si="5">C24-0.01</f>
        <v>9481.2999999999993</v>
      </c>
      <c r="E23" s="8">
        <v>1</v>
      </c>
      <c r="F23" s="6">
        <f t="shared" si="4"/>
        <v>3000000.01</v>
      </c>
      <c r="G23" s="6">
        <f t="shared" si="3"/>
        <v>3009481.3099999996</v>
      </c>
      <c r="H23" s="6">
        <f t="shared" si="2"/>
        <v>1</v>
      </c>
    </row>
    <row r="24" spans="2:11" x14ac:dyDescent="0.25">
      <c r="B24" s="3">
        <v>3</v>
      </c>
      <c r="C24" s="5">
        <v>9481.31</v>
      </c>
      <c r="D24" s="6">
        <f t="shared" si="5"/>
        <v>14221.96</v>
      </c>
      <c r="E24" s="8">
        <v>1.5</v>
      </c>
      <c r="F24" s="6">
        <f t="shared" si="4"/>
        <v>3009481.32</v>
      </c>
      <c r="G24" s="6">
        <f t="shared" si="3"/>
        <v>3014221.9699999997</v>
      </c>
      <c r="H24" s="6">
        <f t="shared" si="2"/>
        <v>1.5</v>
      </c>
    </row>
    <row r="25" spans="2:11" x14ac:dyDescent="0.25">
      <c r="B25" s="3">
        <v>3</v>
      </c>
      <c r="C25" s="5">
        <v>14221.97</v>
      </c>
      <c r="D25" s="6">
        <f t="shared" si="5"/>
        <v>18962.61</v>
      </c>
      <c r="E25" s="8">
        <v>2</v>
      </c>
      <c r="F25" s="6">
        <f t="shared" si="4"/>
        <v>3014221.98</v>
      </c>
      <c r="G25" s="6">
        <f t="shared" si="3"/>
        <v>3018962.6199999996</v>
      </c>
      <c r="H25" s="6">
        <f t="shared" si="2"/>
        <v>2</v>
      </c>
    </row>
    <row r="26" spans="2:11" x14ac:dyDescent="0.25">
      <c r="B26" s="3">
        <v>3</v>
      </c>
      <c r="C26" s="5">
        <v>18962.62</v>
      </c>
      <c r="D26" s="6">
        <f t="shared" si="5"/>
        <v>22091.440000000002</v>
      </c>
      <c r="E26" s="8">
        <v>2.33</v>
      </c>
      <c r="F26" s="6">
        <f t="shared" si="4"/>
        <v>3018962.63</v>
      </c>
      <c r="G26" s="6">
        <f t="shared" si="3"/>
        <v>3022091.4499999997</v>
      </c>
      <c r="H26" s="6">
        <f t="shared" si="2"/>
        <v>2.33</v>
      </c>
    </row>
    <row r="27" spans="2:11" x14ac:dyDescent="0.25">
      <c r="B27" s="3">
        <v>3</v>
      </c>
      <c r="C27" s="5">
        <v>22091.45</v>
      </c>
      <c r="D27" s="6">
        <f t="shared" si="5"/>
        <v>23703.27</v>
      </c>
      <c r="E27" s="8">
        <v>2.5</v>
      </c>
      <c r="F27" s="6">
        <f t="shared" si="4"/>
        <v>3022091.46</v>
      </c>
      <c r="G27" s="6">
        <f t="shared" si="3"/>
        <v>3023703.28</v>
      </c>
      <c r="H27" s="6">
        <f t="shared" si="2"/>
        <v>2.5</v>
      </c>
    </row>
    <row r="28" spans="2:11" x14ac:dyDescent="0.25">
      <c r="B28" s="3">
        <v>3</v>
      </c>
      <c r="C28" s="5">
        <v>23703.279999999999</v>
      </c>
      <c r="D28" s="6">
        <f t="shared" si="5"/>
        <v>28443.93</v>
      </c>
      <c r="E28" s="8">
        <v>3</v>
      </c>
      <c r="F28" s="6">
        <f t="shared" si="4"/>
        <v>3023703.2899999996</v>
      </c>
      <c r="G28" s="6">
        <f t="shared" si="3"/>
        <v>3028443.94</v>
      </c>
      <c r="H28" s="6">
        <f t="shared" si="2"/>
        <v>3</v>
      </c>
    </row>
    <row r="29" spans="2:11" x14ac:dyDescent="0.25">
      <c r="B29" s="3">
        <v>3</v>
      </c>
      <c r="C29" s="5">
        <v>28443.94</v>
      </c>
      <c r="D29" s="6">
        <f t="shared" si="5"/>
        <v>33184.579999999994</v>
      </c>
      <c r="E29" s="8">
        <v>3.5</v>
      </c>
      <c r="F29" s="6">
        <f t="shared" si="4"/>
        <v>3028443.9499999997</v>
      </c>
      <c r="G29" s="6">
        <f t="shared" si="3"/>
        <v>3033184.59</v>
      </c>
      <c r="H29" s="6">
        <f t="shared" si="2"/>
        <v>3.5</v>
      </c>
    </row>
    <row r="30" spans="2:11" x14ac:dyDescent="0.25">
      <c r="B30" s="3">
        <v>3</v>
      </c>
      <c r="C30" s="5">
        <v>33184.589999999997</v>
      </c>
      <c r="D30" s="6">
        <f t="shared" si="5"/>
        <v>37925.24</v>
      </c>
      <c r="E30" s="8" t="s">
        <v>11</v>
      </c>
      <c r="F30" s="6">
        <f t="shared" si="4"/>
        <v>3033184.5999999996</v>
      </c>
      <c r="G30" s="6">
        <f t="shared" si="3"/>
        <v>3037925.25</v>
      </c>
      <c r="H30" s="6" t="str">
        <f t="shared" si="2"/>
        <v>NC</v>
      </c>
      <c r="K30" s="6">
        <v>2023732.3444999999</v>
      </c>
    </row>
    <row r="31" spans="2:11" x14ac:dyDescent="0.25">
      <c r="B31" s="3">
        <v>3</v>
      </c>
      <c r="C31" s="5">
        <v>37925.25</v>
      </c>
      <c r="D31" s="5">
        <v>47406.559999999998</v>
      </c>
      <c r="E31" s="8" t="s">
        <v>11</v>
      </c>
      <c r="F31" s="6">
        <f t="shared" si="4"/>
        <v>3037925.26</v>
      </c>
      <c r="G31" s="6">
        <f t="shared" si="3"/>
        <v>3047406.57</v>
      </c>
      <c r="H31" s="6" t="str">
        <f t="shared" si="2"/>
        <v>NC</v>
      </c>
    </row>
    <row r="32" spans="2:11" x14ac:dyDescent="0.25">
      <c r="B32" s="3">
        <v>4</v>
      </c>
      <c r="C32" s="5">
        <v>0</v>
      </c>
      <c r="D32" s="6">
        <f t="shared" si="5"/>
        <v>8827.23</v>
      </c>
      <c r="E32" s="8">
        <v>1</v>
      </c>
      <c r="F32" s="6">
        <f t="shared" si="4"/>
        <v>4000000.01</v>
      </c>
      <c r="G32" s="6">
        <f t="shared" si="3"/>
        <v>4008827.2399999998</v>
      </c>
      <c r="H32" s="6">
        <f t="shared" si="2"/>
        <v>1</v>
      </c>
    </row>
    <row r="33" spans="2:8" x14ac:dyDescent="0.25">
      <c r="B33" s="3">
        <v>4</v>
      </c>
      <c r="C33" s="5">
        <v>8827.24</v>
      </c>
      <c r="D33" s="6">
        <f t="shared" si="5"/>
        <v>13240.85</v>
      </c>
      <c r="E33" s="8">
        <v>1.5</v>
      </c>
      <c r="F33" s="6">
        <f t="shared" si="4"/>
        <v>4008827.25</v>
      </c>
      <c r="G33" s="6">
        <f t="shared" si="3"/>
        <v>4013240.86</v>
      </c>
      <c r="H33" s="6">
        <f t="shared" si="2"/>
        <v>1.5</v>
      </c>
    </row>
    <row r="34" spans="2:8" x14ac:dyDescent="0.25">
      <c r="B34" s="3">
        <v>4</v>
      </c>
      <c r="C34" s="5">
        <v>13240.86</v>
      </c>
      <c r="D34" s="6">
        <f t="shared" si="5"/>
        <v>17654.47</v>
      </c>
      <c r="E34" s="8">
        <v>2</v>
      </c>
      <c r="F34" s="6">
        <f t="shared" si="4"/>
        <v>4013240.8699999996</v>
      </c>
      <c r="G34" s="6">
        <f t="shared" si="3"/>
        <v>4017654.48</v>
      </c>
      <c r="H34" s="6">
        <f t="shared" si="2"/>
        <v>2</v>
      </c>
    </row>
    <row r="35" spans="2:8" x14ac:dyDescent="0.25">
      <c r="B35" s="3">
        <v>4</v>
      </c>
      <c r="C35" s="5">
        <v>17654.48</v>
      </c>
      <c r="D35" s="6">
        <f t="shared" si="5"/>
        <v>20567.460000000003</v>
      </c>
      <c r="E35" s="8">
        <v>2.33</v>
      </c>
      <c r="F35" s="6">
        <f t="shared" si="4"/>
        <v>4017654.4899999998</v>
      </c>
      <c r="G35" s="6">
        <f t="shared" si="3"/>
        <v>4020567.4699999997</v>
      </c>
      <c r="H35" s="6">
        <f t="shared" si="2"/>
        <v>2.33</v>
      </c>
    </row>
    <row r="36" spans="2:8" x14ac:dyDescent="0.25">
      <c r="B36" s="3">
        <v>4</v>
      </c>
      <c r="C36" s="5">
        <v>20567.47</v>
      </c>
      <c r="D36" s="6">
        <f t="shared" si="5"/>
        <v>22068.09</v>
      </c>
      <c r="E36" s="8">
        <v>2.5</v>
      </c>
      <c r="F36" s="6">
        <f t="shared" si="4"/>
        <v>4020567.48</v>
      </c>
      <c r="G36" s="6">
        <f t="shared" si="3"/>
        <v>4022068.0999999996</v>
      </c>
      <c r="H36" s="6">
        <f t="shared" si="2"/>
        <v>2.5</v>
      </c>
    </row>
    <row r="37" spans="2:8" x14ac:dyDescent="0.25">
      <c r="B37" s="3">
        <v>4</v>
      </c>
      <c r="C37" s="5">
        <v>22068.1</v>
      </c>
      <c r="D37" s="6">
        <f t="shared" si="5"/>
        <v>26481.710000000003</v>
      </c>
      <c r="E37" s="8">
        <v>3</v>
      </c>
      <c r="F37" s="6">
        <f t="shared" si="4"/>
        <v>4022068.11</v>
      </c>
      <c r="G37" s="6">
        <f t="shared" si="3"/>
        <v>4026481.7199999997</v>
      </c>
      <c r="H37" s="6">
        <f t="shared" si="2"/>
        <v>3</v>
      </c>
    </row>
    <row r="38" spans="2:8" x14ac:dyDescent="0.25">
      <c r="B38" s="3">
        <v>4</v>
      </c>
      <c r="C38" s="5">
        <v>26481.72</v>
      </c>
      <c r="D38" s="6">
        <f t="shared" si="5"/>
        <v>30895.33</v>
      </c>
      <c r="E38" s="8">
        <v>3.5</v>
      </c>
      <c r="F38" s="6">
        <f t="shared" si="4"/>
        <v>4026481.73</v>
      </c>
      <c r="G38" s="6">
        <f t="shared" si="3"/>
        <v>4030895.34</v>
      </c>
      <c r="H38" s="6">
        <f t="shared" si="2"/>
        <v>3.5</v>
      </c>
    </row>
    <row r="39" spans="2:8" x14ac:dyDescent="0.25">
      <c r="B39" s="3">
        <v>4</v>
      </c>
      <c r="C39" s="5">
        <v>30895.34</v>
      </c>
      <c r="D39" s="6">
        <f t="shared" si="5"/>
        <v>35308.949999999997</v>
      </c>
      <c r="E39" s="8">
        <v>4</v>
      </c>
      <c r="F39" s="6">
        <f t="shared" si="4"/>
        <v>4030895.3499999996</v>
      </c>
      <c r="G39" s="6">
        <f t="shared" si="3"/>
        <v>4035308.96</v>
      </c>
      <c r="H39" s="6">
        <f t="shared" si="2"/>
        <v>4</v>
      </c>
    </row>
    <row r="40" spans="2:8" x14ac:dyDescent="0.25">
      <c r="B40" s="3">
        <v>4</v>
      </c>
      <c r="C40" s="5">
        <v>35308.959999999999</v>
      </c>
      <c r="D40" s="6">
        <f t="shared" si="5"/>
        <v>44136.189999999995</v>
      </c>
      <c r="E40" s="8">
        <v>5</v>
      </c>
      <c r="F40" s="6">
        <f t="shared" si="4"/>
        <v>4035308.9699999997</v>
      </c>
      <c r="G40" s="6">
        <f t="shared" si="3"/>
        <v>4044136.1999999997</v>
      </c>
      <c r="H40" s="6">
        <f t="shared" si="2"/>
        <v>5</v>
      </c>
    </row>
    <row r="41" spans="2:8" x14ac:dyDescent="0.25">
      <c r="B41" s="3">
        <v>4</v>
      </c>
      <c r="C41" s="5">
        <v>44136.2</v>
      </c>
      <c r="D41" s="5">
        <v>999999</v>
      </c>
      <c r="E41" s="8" t="s">
        <v>11</v>
      </c>
      <c r="F41" s="6">
        <f t="shared" si="4"/>
        <v>4044136.21</v>
      </c>
      <c r="G41" s="6">
        <f t="shared" ref="G41" si="6">(B41*1000000)+D41+0.01</f>
        <v>4999999.01</v>
      </c>
      <c r="H41" s="6" t="str">
        <f t="shared" ref="H41" si="7">E41</f>
        <v>NC</v>
      </c>
    </row>
  </sheetData>
  <mergeCells count="1">
    <mergeCell ref="D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showGridLines="0" topLeftCell="A4" workbookViewId="0">
      <selection activeCell="F6" sqref="F6:F40"/>
    </sheetView>
  </sheetViews>
  <sheetFormatPr baseColWidth="10" defaultColWidth="11.42578125" defaultRowHeight="15" x14ac:dyDescent="0.25"/>
  <cols>
    <col min="1" max="1" width="2.140625" customWidth="1"/>
    <col min="2" max="5" width="11.42578125" style="1"/>
    <col min="6" max="6" width="12.85546875" bestFit="1" customWidth="1"/>
    <col min="7" max="7" width="11.7109375" bestFit="1" customWidth="1"/>
    <col min="8" max="8" width="11.5703125" bestFit="1" customWidth="1"/>
  </cols>
  <sheetData>
    <row r="2" spans="2:8" ht="15.75" x14ac:dyDescent="0.25">
      <c r="B2" s="4" t="s">
        <v>6</v>
      </c>
      <c r="D2" s="34" t="s">
        <v>12</v>
      </c>
      <c r="E2" s="34"/>
      <c r="F2" s="34"/>
    </row>
    <row r="3" spans="2:8" x14ac:dyDescent="0.25">
      <c r="B3" s="12" t="s">
        <v>10</v>
      </c>
    </row>
    <row r="4" spans="2:8" x14ac:dyDescent="0.25">
      <c r="B4" s="9" t="s">
        <v>0</v>
      </c>
      <c r="C4" s="9" t="s">
        <v>2</v>
      </c>
      <c r="D4" s="9"/>
      <c r="E4" s="9" t="s">
        <v>1</v>
      </c>
      <c r="F4" s="9"/>
      <c r="G4" s="9"/>
      <c r="H4" s="9"/>
    </row>
    <row r="5" spans="2:8" x14ac:dyDescent="0.25">
      <c r="B5" s="3">
        <v>1</v>
      </c>
      <c r="C5" s="5">
        <v>0</v>
      </c>
      <c r="D5" s="6">
        <f t="shared" ref="D5:D21" si="0">C6-0.01</f>
        <v>10623.63</v>
      </c>
      <c r="E5" s="8">
        <v>1</v>
      </c>
      <c r="F5" s="6">
        <f>(B5*1000000)+C5+0.01</f>
        <v>1000000.01</v>
      </c>
      <c r="G5" s="6">
        <f t="shared" ref="G5:G40" si="1">(B5*1000000)+D5+0.01</f>
        <v>1010623.64</v>
      </c>
      <c r="H5" s="6">
        <f>E5</f>
        <v>1</v>
      </c>
    </row>
    <row r="6" spans="2:8" x14ac:dyDescent="0.25">
      <c r="B6" s="3">
        <v>1</v>
      </c>
      <c r="C6" s="5">
        <v>10623.64</v>
      </c>
      <c r="D6" s="6">
        <f t="shared" si="0"/>
        <v>15935.449999999999</v>
      </c>
      <c r="E6" s="8">
        <v>1</v>
      </c>
      <c r="F6" s="6">
        <f t="shared" ref="F6:F40" si="2">(B6*1000000)+C6+0.01</f>
        <v>1010623.65</v>
      </c>
      <c r="G6" s="6">
        <f t="shared" si="1"/>
        <v>1015935.46</v>
      </c>
      <c r="H6" s="6">
        <f t="shared" ref="H6:H40" si="3">E6</f>
        <v>1</v>
      </c>
    </row>
    <row r="7" spans="2:8" x14ac:dyDescent="0.25">
      <c r="B7" s="3">
        <v>1</v>
      </c>
      <c r="C7" s="5">
        <v>15935.46</v>
      </c>
      <c r="D7" s="6">
        <f t="shared" si="0"/>
        <v>21247.27</v>
      </c>
      <c r="E7" s="8">
        <v>1.5</v>
      </c>
      <c r="F7" s="6">
        <f t="shared" si="2"/>
        <v>1015935.47</v>
      </c>
      <c r="G7" s="6">
        <f t="shared" si="1"/>
        <v>1021247.28</v>
      </c>
      <c r="H7" s="6">
        <f t="shared" si="3"/>
        <v>1.5</v>
      </c>
    </row>
    <row r="8" spans="2:8" x14ac:dyDescent="0.25">
      <c r="B8" s="3">
        <v>1</v>
      </c>
      <c r="C8" s="5">
        <v>21247.279999999999</v>
      </c>
      <c r="D8" s="6">
        <f t="shared" si="0"/>
        <v>24753.070000000003</v>
      </c>
      <c r="E8" s="8">
        <v>2</v>
      </c>
      <c r="F8" s="6">
        <f t="shared" si="2"/>
        <v>1021247.29</v>
      </c>
      <c r="G8" s="6">
        <f t="shared" si="1"/>
        <v>1024753.08</v>
      </c>
      <c r="H8" s="6">
        <f t="shared" si="3"/>
        <v>2</v>
      </c>
    </row>
    <row r="9" spans="2:8" x14ac:dyDescent="0.25">
      <c r="B9" s="3">
        <v>1</v>
      </c>
      <c r="C9" s="5">
        <v>24753.08</v>
      </c>
      <c r="D9" s="6">
        <f t="shared" si="0"/>
        <v>26559.09</v>
      </c>
      <c r="E9" s="8">
        <v>2.33</v>
      </c>
      <c r="F9" s="6">
        <f t="shared" si="2"/>
        <v>1024753.09</v>
      </c>
      <c r="G9" s="6">
        <f t="shared" si="1"/>
        <v>1026559.1</v>
      </c>
      <c r="H9" s="6">
        <f t="shared" si="3"/>
        <v>2.33</v>
      </c>
    </row>
    <row r="10" spans="2:8" x14ac:dyDescent="0.25">
      <c r="B10" s="3">
        <v>1</v>
      </c>
      <c r="C10" s="5">
        <v>26559.1</v>
      </c>
      <c r="D10" s="6">
        <f t="shared" si="0"/>
        <v>31870.91</v>
      </c>
      <c r="E10" s="8" t="s">
        <v>11</v>
      </c>
      <c r="F10" s="6">
        <f t="shared" si="2"/>
        <v>1026559.11</v>
      </c>
      <c r="G10" s="6">
        <f t="shared" si="1"/>
        <v>1031870.92</v>
      </c>
      <c r="H10" s="6" t="str">
        <f t="shared" si="3"/>
        <v>NC</v>
      </c>
    </row>
    <row r="11" spans="2:8" x14ac:dyDescent="0.25">
      <c r="B11" s="3">
        <v>1</v>
      </c>
      <c r="C11" s="5">
        <v>31870.92</v>
      </c>
      <c r="D11" s="6">
        <f t="shared" si="0"/>
        <v>37182.729999999996</v>
      </c>
      <c r="E11" s="8" t="s">
        <v>11</v>
      </c>
      <c r="F11" s="6">
        <f t="shared" si="2"/>
        <v>1031870.93</v>
      </c>
      <c r="G11" s="6">
        <f t="shared" si="1"/>
        <v>1037182.74</v>
      </c>
      <c r="H11" s="6" t="str">
        <f t="shared" si="3"/>
        <v>NC</v>
      </c>
    </row>
    <row r="12" spans="2:8" x14ac:dyDescent="0.25">
      <c r="B12" s="3">
        <v>1</v>
      </c>
      <c r="C12" s="5">
        <v>37182.74</v>
      </c>
      <c r="D12" s="6">
        <f t="shared" si="0"/>
        <v>42494.549999999996</v>
      </c>
      <c r="E12" s="8" t="s">
        <v>11</v>
      </c>
      <c r="F12" s="6">
        <f t="shared" si="2"/>
        <v>1037182.75</v>
      </c>
      <c r="G12" s="6">
        <f t="shared" si="1"/>
        <v>1042494.56</v>
      </c>
      <c r="H12" s="6" t="str">
        <f t="shared" si="3"/>
        <v>NC</v>
      </c>
    </row>
    <row r="13" spans="2:8" x14ac:dyDescent="0.25">
      <c r="B13" s="3">
        <v>1</v>
      </c>
      <c r="C13" s="5">
        <v>42494.559999999998</v>
      </c>
      <c r="D13" s="13">
        <v>53118.2</v>
      </c>
      <c r="E13" s="8" t="s">
        <v>11</v>
      </c>
      <c r="F13" s="6">
        <f t="shared" si="2"/>
        <v>1042494.5700000001</v>
      </c>
      <c r="G13" s="6">
        <f t="shared" si="1"/>
        <v>1053118.21</v>
      </c>
      <c r="H13" s="6" t="str">
        <f t="shared" si="3"/>
        <v>NC</v>
      </c>
    </row>
    <row r="14" spans="2:8" x14ac:dyDescent="0.25">
      <c r="B14" s="3">
        <v>2</v>
      </c>
      <c r="C14" s="5">
        <v>0</v>
      </c>
      <c r="D14" s="6">
        <f t="shared" si="0"/>
        <v>10185.539999999999</v>
      </c>
      <c r="E14" s="8">
        <v>1</v>
      </c>
      <c r="F14" s="6">
        <f t="shared" si="2"/>
        <v>2000000.01</v>
      </c>
      <c r="G14" s="6">
        <f t="shared" si="1"/>
        <v>2010185.55</v>
      </c>
      <c r="H14" s="6">
        <f t="shared" si="3"/>
        <v>1</v>
      </c>
    </row>
    <row r="15" spans="2:8" x14ac:dyDescent="0.25">
      <c r="B15" s="3">
        <v>2</v>
      </c>
      <c r="C15" s="5">
        <v>10185.549999999999</v>
      </c>
      <c r="D15" s="6">
        <f t="shared" si="0"/>
        <v>15278.31</v>
      </c>
      <c r="E15" s="8">
        <v>1</v>
      </c>
      <c r="F15" s="6">
        <f t="shared" si="2"/>
        <v>2010185.56</v>
      </c>
      <c r="G15" s="6">
        <f t="shared" si="1"/>
        <v>2015278.32</v>
      </c>
      <c r="H15" s="6">
        <f t="shared" si="3"/>
        <v>1</v>
      </c>
    </row>
    <row r="16" spans="2:8" x14ac:dyDescent="0.25">
      <c r="B16" s="3">
        <v>2</v>
      </c>
      <c r="C16" s="5">
        <v>15278.32</v>
      </c>
      <c r="D16" s="6">
        <f t="shared" si="0"/>
        <v>20371.09</v>
      </c>
      <c r="E16" s="8">
        <v>1.5</v>
      </c>
      <c r="F16" s="6">
        <f t="shared" si="2"/>
        <v>2015278.33</v>
      </c>
      <c r="G16" s="6">
        <f t="shared" si="1"/>
        <v>2020371.1</v>
      </c>
      <c r="H16" s="6">
        <f t="shared" si="3"/>
        <v>1.5</v>
      </c>
    </row>
    <row r="17" spans="2:8" x14ac:dyDescent="0.25">
      <c r="B17" s="3">
        <v>2</v>
      </c>
      <c r="C17" s="5">
        <v>20371.099999999999</v>
      </c>
      <c r="D17" s="6">
        <f t="shared" si="0"/>
        <v>23732.33</v>
      </c>
      <c r="E17" s="8">
        <v>2</v>
      </c>
      <c r="F17" s="6">
        <f t="shared" si="2"/>
        <v>2020371.11</v>
      </c>
      <c r="G17" s="6">
        <f t="shared" si="1"/>
        <v>2023732.34</v>
      </c>
      <c r="H17" s="6">
        <f t="shared" si="3"/>
        <v>2</v>
      </c>
    </row>
    <row r="18" spans="2:8" x14ac:dyDescent="0.25">
      <c r="B18" s="3">
        <v>2</v>
      </c>
      <c r="C18" s="5">
        <v>23732.34</v>
      </c>
      <c r="D18" s="6">
        <f t="shared" si="0"/>
        <v>25463.86</v>
      </c>
      <c r="E18" s="8">
        <v>2.33</v>
      </c>
      <c r="F18" s="6">
        <f t="shared" si="2"/>
        <v>2023732.35</v>
      </c>
      <c r="G18" s="6">
        <f t="shared" si="1"/>
        <v>2025463.87</v>
      </c>
      <c r="H18" s="6">
        <f t="shared" si="3"/>
        <v>2.33</v>
      </c>
    </row>
    <row r="19" spans="2:8" x14ac:dyDescent="0.25">
      <c r="B19" s="3">
        <v>2</v>
      </c>
      <c r="C19" s="5">
        <v>25463.87</v>
      </c>
      <c r="D19" s="6">
        <f t="shared" si="0"/>
        <v>30556.640000000003</v>
      </c>
      <c r="E19" s="8">
        <v>2.5</v>
      </c>
      <c r="F19" s="6">
        <f t="shared" si="2"/>
        <v>2025463.8800000001</v>
      </c>
      <c r="G19" s="6">
        <f t="shared" si="1"/>
        <v>2030556.65</v>
      </c>
      <c r="H19" s="6">
        <f t="shared" si="3"/>
        <v>2.5</v>
      </c>
    </row>
    <row r="20" spans="2:8" x14ac:dyDescent="0.25">
      <c r="B20" s="3">
        <v>2</v>
      </c>
      <c r="C20" s="5">
        <v>30556.65</v>
      </c>
      <c r="D20" s="6">
        <f t="shared" si="0"/>
        <v>35649.409999999996</v>
      </c>
      <c r="E20" s="8">
        <v>3</v>
      </c>
      <c r="F20" s="6">
        <f t="shared" si="2"/>
        <v>2030556.66</v>
      </c>
      <c r="G20" s="6">
        <f t="shared" si="1"/>
        <v>2035649.42</v>
      </c>
      <c r="H20" s="6">
        <f t="shared" si="3"/>
        <v>3</v>
      </c>
    </row>
    <row r="21" spans="2:8" x14ac:dyDescent="0.25">
      <c r="B21" s="3">
        <v>2</v>
      </c>
      <c r="C21" s="5">
        <v>35649.42</v>
      </c>
      <c r="D21" s="6">
        <f t="shared" si="0"/>
        <v>40742.189999999995</v>
      </c>
      <c r="E21" s="8" t="s">
        <v>11</v>
      </c>
      <c r="F21" s="6">
        <f t="shared" si="2"/>
        <v>2035649.43</v>
      </c>
      <c r="G21" s="6">
        <f t="shared" si="1"/>
        <v>2040742.2</v>
      </c>
      <c r="H21" s="6" t="str">
        <f t="shared" si="3"/>
        <v>NC</v>
      </c>
    </row>
    <row r="22" spans="2:8" x14ac:dyDescent="0.25">
      <c r="B22" s="3">
        <v>2</v>
      </c>
      <c r="C22" s="5">
        <v>40742.199999999997</v>
      </c>
      <c r="D22" s="13">
        <v>50927.75</v>
      </c>
      <c r="E22" s="8" t="s">
        <v>11</v>
      </c>
      <c r="F22" s="6">
        <f t="shared" si="2"/>
        <v>2040742.21</v>
      </c>
      <c r="G22" s="6">
        <f t="shared" si="1"/>
        <v>2050927.76</v>
      </c>
      <c r="H22" s="6" t="str">
        <f t="shared" si="3"/>
        <v>NC</v>
      </c>
    </row>
    <row r="23" spans="2:8" x14ac:dyDescent="0.25">
      <c r="B23" s="3">
        <v>3</v>
      </c>
      <c r="C23" s="5">
        <v>0</v>
      </c>
      <c r="D23" s="6">
        <f t="shared" ref="D23:D39" si="4">C24-0.01</f>
        <v>9481.2999999999993</v>
      </c>
      <c r="E23" s="8">
        <v>1</v>
      </c>
      <c r="F23" s="6">
        <f t="shared" si="2"/>
        <v>3000000.01</v>
      </c>
      <c r="G23" s="6">
        <f t="shared" si="1"/>
        <v>3009481.3099999996</v>
      </c>
      <c r="H23" s="6">
        <f t="shared" si="3"/>
        <v>1</v>
      </c>
    </row>
    <row r="24" spans="2:8" x14ac:dyDescent="0.25">
      <c r="B24" s="3">
        <v>3</v>
      </c>
      <c r="C24" s="5">
        <v>9481.31</v>
      </c>
      <c r="D24" s="6">
        <f t="shared" si="4"/>
        <v>14221.96</v>
      </c>
      <c r="E24" s="8">
        <v>1</v>
      </c>
      <c r="F24" s="6">
        <f t="shared" si="2"/>
        <v>3009481.32</v>
      </c>
      <c r="G24" s="6">
        <f t="shared" si="1"/>
        <v>3014221.9699999997</v>
      </c>
      <c r="H24" s="6">
        <f t="shared" si="3"/>
        <v>1</v>
      </c>
    </row>
    <row r="25" spans="2:8" x14ac:dyDescent="0.25">
      <c r="B25" s="3">
        <v>3</v>
      </c>
      <c r="C25" s="5">
        <v>14221.97</v>
      </c>
      <c r="D25" s="6">
        <f t="shared" si="4"/>
        <v>18962.61</v>
      </c>
      <c r="E25" s="8">
        <v>1.5</v>
      </c>
      <c r="F25" s="6">
        <f t="shared" si="2"/>
        <v>3014221.98</v>
      </c>
      <c r="G25" s="6">
        <f t="shared" si="1"/>
        <v>3018962.6199999996</v>
      </c>
      <c r="H25" s="6">
        <f t="shared" si="3"/>
        <v>1.5</v>
      </c>
    </row>
    <row r="26" spans="2:8" x14ac:dyDescent="0.25">
      <c r="B26" s="3">
        <v>3</v>
      </c>
      <c r="C26" s="5">
        <v>18962.62</v>
      </c>
      <c r="D26" s="6">
        <f t="shared" si="4"/>
        <v>22091.440000000002</v>
      </c>
      <c r="E26" s="8">
        <v>2</v>
      </c>
      <c r="F26" s="6">
        <f t="shared" si="2"/>
        <v>3018962.63</v>
      </c>
      <c r="G26" s="6">
        <f t="shared" si="1"/>
        <v>3022091.4499999997</v>
      </c>
      <c r="H26" s="6">
        <f t="shared" si="3"/>
        <v>2</v>
      </c>
    </row>
    <row r="27" spans="2:8" x14ac:dyDescent="0.25">
      <c r="B27" s="3">
        <v>3</v>
      </c>
      <c r="C27" s="5">
        <v>22091.45</v>
      </c>
      <c r="D27" s="6">
        <f t="shared" si="4"/>
        <v>23703.27</v>
      </c>
      <c r="E27" s="8">
        <v>2.33</v>
      </c>
      <c r="F27" s="6">
        <f t="shared" si="2"/>
        <v>3022091.46</v>
      </c>
      <c r="G27" s="6">
        <f t="shared" si="1"/>
        <v>3023703.28</v>
      </c>
      <c r="H27" s="6">
        <f t="shared" si="3"/>
        <v>2.33</v>
      </c>
    </row>
    <row r="28" spans="2:8" x14ac:dyDescent="0.25">
      <c r="B28" s="3">
        <v>3</v>
      </c>
      <c r="C28" s="5">
        <v>23703.279999999999</v>
      </c>
      <c r="D28" s="6">
        <f t="shared" si="4"/>
        <v>28443.93</v>
      </c>
      <c r="E28" s="8">
        <v>2.5</v>
      </c>
      <c r="F28" s="6">
        <f t="shared" si="2"/>
        <v>3023703.2899999996</v>
      </c>
      <c r="G28" s="6">
        <f t="shared" si="1"/>
        <v>3028443.94</v>
      </c>
      <c r="H28" s="6">
        <f t="shared" si="3"/>
        <v>2.5</v>
      </c>
    </row>
    <row r="29" spans="2:8" x14ac:dyDescent="0.25">
      <c r="B29" s="3">
        <v>3</v>
      </c>
      <c r="C29" s="5">
        <v>28443.94</v>
      </c>
      <c r="D29" s="6">
        <f t="shared" si="4"/>
        <v>33184.579999999994</v>
      </c>
      <c r="E29" s="8">
        <v>3</v>
      </c>
      <c r="F29" s="6">
        <f t="shared" si="2"/>
        <v>3028443.9499999997</v>
      </c>
      <c r="G29" s="6">
        <f t="shared" si="1"/>
        <v>3033184.59</v>
      </c>
      <c r="H29" s="6">
        <f t="shared" si="3"/>
        <v>3</v>
      </c>
    </row>
    <row r="30" spans="2:8" x14ac:dyDescent="0.25">
      <c r="B30" s="3">
        <v>3</v>
      </c>
      <c r="C30" s="5">
        <v>33184.589999999997</v>
      </c>
      <c r="D30" s="6">
        <f t="shared" si="4"/>
        <v>37925.24</v>
      </c>
      <c r="E30" s="8">
        <v>3.5</v>
      </c>
      <c r="F30" s="6">
        <f t="shared" si="2"/>
        <v>3033184.5999999996</v>
      </c>
      <c r="G30" s="6">
        <f t="shared" si="1"/>
        <v>3037925.25</v>
      </c>
      <c r="H30" s="6">
        <f t="shared" si="3"/>
        <v>3.5</v>
      </c>
    </row>
    <row r="31" spans="2:8" x14ac:dyDescent="0.25">
      <c r="B31" s="3">
        <v>3</v>
      </c>
      <c r="C31" s="5">
        <v>37925.25</v>
      </c>
      <c r="D31" s="5">
        <v>47406.559999999998</v>
      </c>
      <c r="E31" s="8" t="s">
        <v>11</v>
      </c>
      <c r="F31" s="6">
        <f t="shared" si="2"/>
        <v>3037925.26</v>
      </c>
      <c r="G31" s="6">
        <f t="shared" si="1"/>
        <v>3047406.57</v>
      </c>
      <c r="H31" s="6" t="str">
        <f t="shared" si="3"/>
        <v>NC</v>
      </c>
    </row>
    <row r="32" spans="2:8" x14ac:dyDescent="0.25">
      <c r="B32" s="3">
        <v>4</v>
      </c>
      <c r="C32" s="5">
        <v>0</v>
      </c>
      <c r="D32" s="6">
        <f t="shared" si="4"/>
        <v>8827.23</v>
      </c>
      <c r="E32" s="8">
        <v>1</v>
      </c>
      <c r="F32" s="6">
        <f t="shared" si="2"/>
        <v>4000000.01</v>
      </c>
      <c r="G32" s="6">
        <f t="shared" si="1"/>
        <v>4008827.2399999998</v>
      </c>
      <c r="H32" s="6">
        <f t="shared" si="3"/>
        <v>1</v>
      </c>
    </row>
    <row r="33" spans="2:8" x14ac:dyDescent="0.25">
      <c r="B33" s="3">
        <v>4</v>
      </c>
      <c r="C33" s="5">
        <v>8827.24</v>
      </c>
      <c r="D33" s="6">
        <f t="shared" si="4"/>
        <v>13240.85</v>
      </c>
      <c r="E33" s="8">
        <v>1.5</v>
      </c>
      <c r="F33" s="6">
        <f t="shared" si="2"/>
        <v>4008827.25</v>
      </c>
      <c r="G33" s="6">
        <f t="shared" si="1"/>
        <v>4013240.86</v>
      </c>
      <c r="H33" s="6">
        <f t="shared" si="3"/>
        <v>1.5</v>
      </c>
    </row>
    <row r="34" spans="2:8" x14ac:dyDescent="0.25">
      <c r="B34" s="3">
        <v>4</v>
      </c>
      <c r="C34" s="5">
        <v>13240.86</v>
      </c>
      <c r="D34" s="6">
        <f t="shared" si="4"/>
        <v>17654.47</v>
      </c>
      <c r="E34" s="8">
        <v>2</v>
      </c>
      <c r="F34" s="6">
        <f t="shared" si="2"/>
        <v>4013240.8699999996</v>
      </c>
      <c r="G34" s="6">
        <f t="shared" si="1"/>
        <v>4017654.48</v>
      </c>
      <c r="H34" s="6">
        <f t="shared" si="3"/>
        <v>2</v>
      </c>
    </row>
    <row r="35" spans="2:8" x14ac:dyDescent="0.25">
      <c r="B35" s="3">
        <v>4</v>
      </c>
      <c r="C35" s="5">
        <v>17654.48</v>
      </c>
      <c r="D35" s="6">
        <f t="shared" si="4"/>
        <v>20567.460000000003</v>
      </c>
      <c r="E35" s="8">
        <v>2.33</v>
      </c>
      <c r="F35" s="6">
        <f t="shared" si="2"/>
        <v>4017654.4899999998</v>
      </c>
      <c r="G35" s="6">
        <f t="shared" si="1"/>
        <v>4020567.4699999997</v>
      </c>
      <c r="H35" s="6">
        <f t="shared" si="3"/>
        <v>2.33</v>
      </c>
    </row>
    <row r="36" spans="2:8" x14ac:dyDescent="0.25">
      <c r="B36" s="3">
        <v>4</v>
      </c>
      <c r="C36" s="5">
        <v>20567.47</v>
      </c>
      <c r="D36" s="6">
        <f t="shared" si="4"/>
        <v>22068.09</v>
      </c>
      <c r="E36" s="8">
        <v>2.5</v>
      </c>
      <c r="F36" s="6">
        <f t="shared" si="2"/>
        <v>4020567.48</v>
      </c>
      <c r="G36" s="6">
        <f t="shared" si="1"/>
        <v>4022068.0999999996</v>
      </c>
      <c r="H36" s="6">
        <f t="shared" si="3"/>
        <v>2.5</v>
      </c>
    </row>
    <row r="37" spans="2:8" x14ac:dyDescent="0.25">
      <c r="B37" s="3">
        <v>4</v>
      </c>
      <c r="C37" s="5">
        <v>22068.1</v>
      </c>
      <c r="D37" s="6">
        <f t="shared" si="4"/>
        <v>26481.710000000003</v>
      </c>
      <c r="E37" s="8">
        <v>3</v>
      </c>
      <c r="F37" s="6">
        <f t="shared" si="2"/>
        <v>4022068.11</v>
      </c>
      <c r="G37" s="6">
        <f t="shared" si="1"/>
        <v>4026481.7199999997</v>
      </c>
      <c r="H37" s="6">
        <f t="shared" si="3"/>
        <v>3</v>
      </c>
    </row>
    <row r="38" spans="2:8" x14ac:dyDescent="0.25">
      <c r="B38" s="3">
        <v>4</v>
      </c>
      <c r="C38" s="5">
        <v>26481.72</v>
      </c>
      <c r="D38" s="6">
        <f t="shared" si="4"/>
        <v>30895.33</v>
      </c>
      <c r="E38" s="8">
        <v>3.5</v>
      </c>
      <c r="F38" s="6">
        <f t="shared" si="2"/>
        <v>4026481.73</v>
      </c>
      <c r="G38" s="6">
        <f t="shared" si="1"/>
        <v>4030895.34</v>
      </c>
      <c r="H38" s="6">
        <f t="shared" si="3"/>
        <v>3.5</v>
      </c>
    </row>
    <row r="39" spans="2:8" x14ac:dyDescent="0.25">
      <c r="B39" s="3">
        <v>4</v>
      </c>
      <c r="C39" s="5">
        <v>30895.34</v>
      </c>
      <c r="D39" s="6">
        <f t="shared" si="4"/>
        <v>35308.949999999997</v>
      </c>
      <c r="E39" s="8">
        <v>4</v>
      </c>
      <c r="F39" s="6">
        <f t="shared" si="2"/>
        <v>4030895.3499999996</v>
      </c>
      <c r="G39" s="6">
        <f t="shared" si="1"/>
        <v>4035308.96</v>
      </c>
      <c r="H39" s="6">
        <f t="shared" si="3"/>
        <v>4</v>
      </c>
    </row>
    <row r="40" spans="2:8" x14ac:dyDescent="0.25">
      <c r="B40" s="3">
        <v>4</v>
      </c>
      <c r="C40" s="5">
        <v>35308.959999999999</v>
      </c>
      <c r="D40" s="5">
        <v>44136.2</v>
      </c>
      <c r="E40" s="8">
        <v>5</v>
      </c>
      <c r="F40" s="6">
        <f t="shared" si="2"/>
        <v>4035308.9699999997</v>
      </c>
      <c r="G40" s="6">
        <f t="shared" si="1"/>
        <v>4044136.21</v>
      </c>
      <c r="H40" s="6">
        <f t="shared" si="3"/>
        <v>5</v>
      </c>
    </row>
  </sheetData>
  <mergeCells count="1">
    <mergeCell ref="D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workbookViewId="0">
      <selection activeCell="B22" sqref="B22"/>
    </sheetView>
  </sheetViews>
  <sheetFormatPr baseColWidth="10" defaultColWidth="11.42578125" defaultRowHeight="15" x14ac:dyDescent="0.25"/>
  <cols>
    <col min="1" max="1" width="2.28515625" customWidth="1"/>
    <col min="4" max="4" width="14.140625" bestFit="1" customWidth="1"/>
  </cols>
  <sheetData>
    <row r="2" spans="2:6" ht="15.75" x14ac:dyDescent="0.25">
      <c r="B2" s="4" t="s">
        <v>7</v>
      </c>
      <c r="D2" s="34" t="s">
        <v>12</v>
      </c>
      <c r="E2" s="34"/>
      <c r="F2" s="34"/>
    </row>
    <row r="4" spans="2:6" x14ac:dyDescent="0.25">
      <c r="B4" s="2" t="s">
        <v>0</v>
      </c>
      <c r="C4" s="2" t="s">
        <v>3</v>
      </c>
      <c r="D4" s="2" t="s">
        <v>4</v>
      </c>
      <c r="E4" s="2"/>
      <c r="F4" s="2"/>
    </row>
    <row r="5" spans="2:6" x14ac:dyDescent="0.25">
      <c r="B5" s="3">
        <v>1</v>
      </c>
      <c r="C5" s="5">
        <v>1</v>
      </c>
      <c r="D5" s="8">
        <v>0.2</v>
      </c>
      <c r="E5" s="6" t="str">
        <f>B5&amp;"-"&amp;C5</f>
        <v>1-1</v>
      </c>
      <c r="F5" s="6">
        <f>D5</f>
        <v>0.2</v>
      </c>
    </row>
    <row r="6" spans="2:6" x14ac:dyDescent="0.25">
      <c r="B6" s="3">
        <v>1</v>
      </c>
      <c r="C6" s="5">
        <v>1.5</v>
      </c>
      <c r="D6" s="8">
        <v>0.2</v>
      </c>
      <c r="E6" s="6" t="str">
        <f t="shared" ref="E6:E40" si="0">B6&amp;"-"&amp;C6</f>
        <v>1-1,5</v>
      </c>
      <c r="F6" s="6">
        <f t="shared" ref="F6:F40" si="1">D6</f>
        <v>0.2</v>
      </c>
    </row>
    <row r="7" spans="2:6" x14ac:dyDescent="0.25">
      <c r="B7" s="3">
        <v>1</v>
      </c>
      <c r="C7" s="5">
        <v>2</v>
      </c>
      <c r="D7" s="8">
        <v>0.2</v>
      </c>
      <c r="E7" s="6" t="str">
        <f t="shared" si="0"/>
        <v>1-2</v>
      </c>
      <c r="F7" s="6">
        <f t="shared" si="1"/>
        <v>0.2</v>
      </c>
    </row>
    <row r="8" spans="2:6" x14ac:dyDescent="0.25">
      <c r="B8" s="3">
        <v>1</v>
      </c>
      <c r="C8" s="5">
        <v>2.33</v>
      </c>
      <c r="D8" s="8">
        <v>0.2</v>
      </c>
      <c r="E8" s="6" t="str">
        <f t="shared" si="0"/>
        <v>1-2,33</v>
      </c>
      <c r="F8" s="6">
        <f t="shared" si="1"/>
        <v>0.2</v>
      </c>
    </row>
    <row r="9" spans="2:6" x14ac:dyDescent="0.25">
      <c r="B9" s="3">
        <v>1</v>
      </c>
      <c r="C9" s="5">
        <v>2.5</v>
      </c>
      <c r="D9" s="8"/>
      <c r="E9" s="6" t="str">
        <f t="shared" si="0"/>
        <v>1-2,5</v>
      </c>
      <c r="F9" s="6">
        <f t="shared" si="1"/>
        <v>0</v>
      </c>
    </row>
    <row r="10" spans="2:6" x14ac:dyDescent="0.25">
      <c r="B10" s="3">
        <v>1</v>
      </c>
      <c r="C10" s="5">
        <v>3</v>
      </c>
      <c r="D10" s="8"/>
      <c r="E10" s="6" t="str">
        <f t="shared" si="0"/>
        <v>1-3</v>
      </c>
      <c r="F10" s="6">
        <f t="shared" si="1"/>
        <v>0</v>
      </c>
    </row>
    <row r="11" spans="2:6" x14ac:dyDescent="0.25">
      <c r="B11" s="3">
        <v>1</v>
      </c>
      <c r="C11" s="5">
        <v>3.5</v>
      </c>
      <c r="D11" s="8"/>
      <c r="E11" s="6" t="str">
        <f t="shared" si="0"/>
        <v>1-3,5</v>
      </c>
      <c r="F11" s="6">
        <f t="shared" si="1"/>
        <v>0</v>
      </c>
    </row>
    <row r="12" spans="2:6" x14ac:dyDescent="0.25">
      <c r="B12" s="3">
        <v>1</v>
      </c>
      <c r="C12" s="5">
        <v>4</v>
      </c>
      <c r="D12" s="8"/>
      <c r="E12" s="6" t="str">
        <f t="shared" si="0"/>
        <v>1-4</v>
      </c>
      <c r="F12" s="6">
        <f t="shared" si="1"/>
        <v>0</v>
      </c>
    </row>
    <row r="13" spans="2:6" x14ac:dyDescent="0.25">
      <c r="B13" s="3">
        <v>1</v>
      </c>
      <c r="C13" s="5">
        <v>5</v>
      </c>
      <c r="D13" s="8"/>
      <c r="E13" s="6" t="str">
        <f t="shared" si="0"/>
        <v>1-5</v>
      </c>
      <c r="F13" s="6">
        <f t="shared" si="1"/>
        <v>0</v>
      </c>
    </row>
    <row r="14" spans="2:6" x14ac:dyDescent="0.25">
      <c r="B14" s="3">
        <v>2</v>
      </c>
      <c r="C14" s="5">
        <v>1</v>
      </c>
      <c r="D14" s="8">
        <v>0.2</v>
      </c>
      <c r="E14" s="6" t="str">
        <f t="shared" si="0"/>
        <v>2-1</v>
      </c>
      <c r="F14" s="6">
        <f t="shared" si="1"/>
        <v>0.2</v>
      </c>
    </row>
    <row r="15" spans="2:6" x14ac:dyDescent="0.25">
      <c r="B15" s="3">
        <v>2</v>
      </c>
      <c r="C15" s="5">
        <v>1.5</v>
      </c>
      <c r="D15" s="8">
        <v>0.2</v>
      </c>
      <c r="E15" s="6" t="str">
        <f t="shared" si="0"/>
        <v>2-1,5</v>
      </c>
      <c r="F15" s="6">
        <f t="shared" si="1"/>
        <v>0.2</v>
      </c>
    </row>
    <row r="16" spans="2:6" x14ac:dyDescent="0.25">
      <c r="B16" s="3">
        <v>2</v>
      </c>
      <c r="C16" s="5">
        <v>2</v>
      </c>
      <c r="D16" s="8">
        <v>0.2</v>
      </c>
      <c r="E16" s="6" t="str">
        <f t="shared" si="0"/>
        <v>2-2</v>
      </c>
      <c r="F16" s="6">
        <f t="shared" si="1"/>
        <v>0.2</v>
      </c>
    </row>
    <row r="17" spans="2:6" x14ac:dyDescent="0.25">
      <c r="B17" s="3">
        <v>2</v>
      </c>
      <c r="C17" s="5">
        <v>2.33</v>
      </c>
      <c r="D17" s="8">
        <v>0.2</v>
      </c>
      <c r="E17" s="6" t="str">
        <f t="shared" si="0"/>
        <v>2-2,33</v>
      </c>
      <c r="F17" s="6">
        <f t="shared" si="1"/>
        <v>0.2</v>
      </c>
    </row>
    <row r="18" spans="2:6" x14ac:dyDescent="0.25">
      <c r="B18" s="3">
        <v>2</v>
      </c>
      <c r="C18" s="5">
        <v>2.5</v>
      </c>
      <c r="D18" s="8">
        <v>0.2</v>
      </c>
      <c r="E18" s="6" t="str">
        <f t="shared" si="0"/>
        <v>2-2,5</v>
      </c>
      <c r="F18" s="6">
        <f t="shared" si="1"/>
        <v>0.2</v>
      </c>
    </row>
    <row r="19" spans="2:6" x14ac:dyDescent="0.25">
      <c r="B19" s="3">
        <v>2</v>
      </c>
      <c r="C19" s="5">
        <v>3</v>
      </c>
      <c r="D19" s="8">
        <v>0.25</v>
      </c>
      <c r="E19" s="6" t="str">
        <f t="shared" si="0"/>
        <v>2-3</v>
      </c>
      <c r="F19" s="6">
        <f t="shared" si="1"/>
        <v>0.25</v>
      </c>
    </row>
    <row r="20" spans="2:6" x14ac:dyDescent="0.25">
      <c r="B20" s="3">
        <v>2</v>
      </c>
      <c r="C20" s="5">
        <v>3.5</v>
      </c>
      <c r="D20" s="8"/>
      <c r="E20" s="6" t="str">
        <f t="shared" si="0"/>
        <v>2-3,5</v>
      </c>
      <c r="F20" s="6">
        <f t="shared" si="1"/>
        <v>0</v>
      </c>
    </row>
    <row r="21" spans="2:6" x14ac:dyDescent="0.25">
      <c r="B21" s="3">
        <v>2</v>
      </c>
      <c r="C21" s="5">
        <v>4</v>
      </c>
      <c r="D21" s="8"/>
      <c r="E21" s="6" t="str">
        <f t="shared" si="0"/>
        <v>2-4</v>
      </c>
      <c r="F21" s="6">
        <f t="shared" si="1"/>
        <v>0</v>
      </c>
    </row>
    <row r="22" spans="2:6" x14ac:dyDescent="0.25">
      <c r="B22" s="3">
        <v>2</v>
      </c>
      <c r="C22" s="5">
        <v>5</v>
      </c>
      <c r="D22" s="8"/>
      <c r="E22" s="6" t="str">
        <f t="shared" si="0"/>
        <v>2-5</v>
      </c>
      <c r="F22" s="6">
        <f t="shared" si="1"/>
        <v>0</v>
      </c>
    </row>
    <row r="23" spans="2:6" x14ac:dyDescent="0.25">
      <c r="B23" s="3">
        <v>3</v>
      </c>
      <c r="C23" s="5">
        <v>1</v>
      </c>
      <c r="D23" s="8">
        <v>0.2</v>
      </c>
      <c r="E23" s="6" t="str">
        <f t="shared" si="0"/>
        <v>3-1</v>
      </c>
      <c r="F23" s="6">
        <f t="shared" si="1"/>
        <v>0.2</v>
      </c>
    </row>
    <row r="24" spans="2:6" x14ac:dyDescent="0.25">
      <c r="B24" s="3">
        <v>3</v>
      </c>
      <c r="C24" s="5">
        <v>1.5</v>
      </c>
      <c r="D24" s="8">
        <v>0.2</v>
      </c>
      <c r="E24" s="6" t="str">
        <f t="shared" si="0"/>
        <v>3-1,5</v>
      </c>
      <c r="F24" s="6">
        <f t="shared" si="1"/>
        <v>0.2</v>
      </c>
    </row>
    <row r="25" spans="2:6" x14ac:dyDescent="0.25">
      <c r="B25" s="3">
        <v>3</v>
      </c>
      <c r="C25" s="5">
        <v>2</v>
      </c>
      <c r="D25" s="8">
        <v>0.2</v>
      </c>
      <c r="E25" s="6" t="str">
        <f t="shared" si="0"/>
        <v>3-2</v>
      </c>
      <c r="F25" s="6">
        <f t="shared" si="1"/>
        <v>0.2</v>
      </c>
    </row>
    <row r="26" spans="2:6" x14ac:dyDescent="0.25">
      <c r="B26" s="3">
        <v>3</v>
      </c>
      <c r="C26" s="5">
        <v>2.33</v>
      </c>
      <c r="D26" s="8">
        <v>0.2</v>
      </c>
      <c r="E26" s="6" t="str">
        <f t="shared" si="0"/>
        <v>3-2,33</v>
      </c>
      <c r="F26" s="6">
        <f t="shared" si="1"/>
        <v>0.2</v>
      </c>
    </row>
    <row r="27" spans="2:6" x14ac:dyDescent="0.25">
      <c r="B27" s="3">
        <v>3</v>
      </c>
      <c r="C27" s="5">
        <v>2.5</v>
      </c>
      <c r="D27" s="8">
        <v>0.2</v>
      </c>
      <c r="E27" s="6" t="str">
        <f t="shared" si="0"/>
        <v>3-2,5</v>
      </c>
      <c r="F27" s="6">
        <f t="shared" si="1"/>
        <v>0.2</v>
      </c>
    </row>
    <row r="28" spans="2:6" x14ac:dyDescent="0.25">
      <c r="B28" s="3">
        <v>3</v>
      </c>
      <c r="C28" s="5">
        <v>3</v>
      </c>
      <c r="D28" s="8">
        <v>0.2</v>
      </c>
      <c r="E28" s="6" t="str">
        <f t="shared" si="0"/>
        <v>3-3</v>
      </c>
      <c r="F28" s="6">
        <f t="shared" si="1"/>
        <v>0.2</v>
      </c>
    </row>
    <row r="29" spans="2:6" x14ac:dyDescent="0.25">
      <c r="B29" s="3">
        <v>3</v>
      </c>
      <c r="C29" s="5">
        <v>3.5</v>
      </c>
      <c r="D29" s="8">
        <v>0.25</v>
      </c>
      <c r="E29" s="6" t="str">
        <f t="shared" si="0"/>
        <v>3-3,5</v>
      </c>
      <c r="F29" s="6">
        <f t="shared" si="1"/>
        <v>0.25</v>
      </c>
    </row>
    <row r="30" spans="2:6" x14ac:dyDescent="0.25">
      <c r="B30" s="3">
        <v>3</v>
      </c>
      <c r="C30" s="5">
        <v>4</v>
      </c>
      <c r="D30" s="8">
        <v>0.25</v>
      </c>
      <c r="E30" s="6" t="str">
        <f t="shared" si="0"/>
        <v>3-4</v>
      </c>
      <c r="F30" s="6">
        <f t="shared" si="1"/>
        <v>0.25</v>
      </c>
    </row>
    <row r="31" spans="2:6" x14ac:dyDescent="0.25">
      <c r="B31" s="3">
        <v>3</v>
      </c>
      <c r="C31" s="5">
        <v>5</v>
      </c>
      <c r="D31" s="8"/>
      <c r="E31" s="6" t="str">
        <f t="shared" si="0"/>
        <v>3-5</v>
      </c>
      <c r="F31" s="6">
        <f t="shared" si="1"/>
        <v>0</v>
      </c>
    </row>
    <row r="32" spans="2:6" x14ac:dyDescent="0.25">
      <c r="B32" s="3">
        <v>4</v>
      </c>
      <c r="C32" s="5">
        <v>1</v>
      </c>
      <c r="D32" s="8">
        <v>0.2</v>
      </c>
      <c r="E32" s="6" t="str">
        <f t="shared" si="0"/>
        <v>4-1</v>
      </c>
      <c r="F32" s="6">
        <f t="shared" si="1"/>
        <v>0.2</v>
      </c>
    </row>
    <row r="33" spans="2:6" x14ac:dyDescent="0.25">
      <c r="B33" s="3">
        <v>4</v>
      </c>
      <c r="C33" s="5">
        <v>1.5</v>
      </c>
      <c r="D33" s="8">
        <v>0.2</v>
      </c>
      <c r="E33" s="6" t="str">
        <f t="shared" si="0"/>
        <v>4-1,5</v>
      </c>
      <c r="F33" s="6">
        <f t="shared" si="1"/>
        <v>0.2</v>
      </c>
    </row>
    <row r="34" spans="2:6" x14ac:dyDescent="0.25">
      <c r="B34" s="3">
        <v>4</v>
      </c>
      <c r="C34" s="5">
        <v>2</v>
      </c>
      <c r="D34" s="8">
        <v>0.2</v>
      </c>
      <c r="E34" s="6" t="str">
        <f t="shared" si="0"/>
        <v>4-2</v>
      </c>
      <c r="F34" s="6">
        <f t="shared" si="1"/>
        <v>0.2</v>
      </c>
    </row>
    <row r="35" spans="2:6" x14ac:dyDescent="0.25">
      <c r="B35" s="3">
        <v>4</v>
      </c>
      <c r="C35" s="5">
        <v>2.33</v>
      </c>
      <c r="D35" s="8">
        <v>0.2</v>
      </c>
      <c r="E35" s="6" t="str">
        <f t="shared" si="0"/>
        <v>4-2,33</v>
      </c>
      <c r="F35" s="6">
        <f t="shared" si="1"/>
        <v>0.2</v>
      </c>
    </row>
    <row r="36" spans="2:6" x14ac:dyDescent="0.25">
      <c r="B36" s="3">
        <v>4</v>
      </c>
      <c r="C36" s="5">
        <v>2.5</v>
      </c>
      <c r="D36" s="8">
        <v>0.2</v>
      </c>
      <c r="E36" s="6" t="str">
        <f t="shared" si="0"/>
        <v>4-2,5</v>
      </c>
      <c r="F36" s="6">
        <f t="shared" si="1"/>
        <v>0.2</v>
      </c>
    </row>
    <row r="37" spans="2:6" x14ac:dyDescent="0.25">
      <c r="B37" s="3">
        <v>4</v>
      </c>
      <c r="C37" s="5">
        <v>3</v>
      </c>
      <c r="D37" s="8">
        <v>0.2</v>
      </c>
      <c r="E37" s="6" t="str">
        <f t="shared" si="0"/>
        <v>4-3</v>
      </c>
      <c r="F37" s="6">
        <f t="shared" si="1"/>
        <v>0.2</v>
      </c>
    </row>
    <row r="38" spans="2:6" x14ac:dyDescent="0.25">
      <c r="B38" s="3">
        <v>4</v>
      </c>
      <c r="C38" s="5">
        <v>3.5</v>
      </c>
      <c r="D38" s="8">
        <v>0.2</v>
      </c>
      <c r="E38" s="6" t="str">
        <f t="shared" si="0"/>
        <v>4-3,5</v>
      </c>
      <c r="F38" s="6">
        <f t="shared" si="1"/>
        <v>0.2</v>
      </c>
    </row>
    <row r="39" spans="2:6" x14ac:dyDescent="0.25">
      <c r="B39" s="3">
        <v>4</v>
      </c>
      <c r="C39" s="5">
        <v>4</v>
      </c>
      <c r="D39" s="8">
        <v>0.2</v>
      </c>
      <c r="E39" s="6" t="str">
        <f t="shared" si="0"/>
        <v>4-4</v>
      </c>
      <c r="F39" s="6">
        <f t="shared" si="1"/>
        <v>0.2</v>
      </c>
    </row>
    <row r="40" spans="2:6" x14ac:dyDescent="0.25">
      <c r="B40" s="3">
        <v>4</v>
      </c>
      <c r="C40" s="5">
        <v>5</v>
      </c>
      <c r="D40" s="8">
        <v>0.25</v>
      </c>
      <c r="E40" s="6" t="str">
        <f t="shared" si="0"/>
        <v>4-5</v>
      </c>
      <c r="F40" s="6">
        <f t="shared" si="1"/>
        <v>0.25</v>
      </c>
    </row>
  </sheetData>
  <mergeCells count="1">
    <mergeCell ref="D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topLeftCell="A7" workbookViewId="0">
      <selection activeCell="E25" sqref="E25"/>
    </sheetView>
  </sheetViews>
  <sheetFormatPr baseColWidth="10" defaultColWidth="11.42578125" defaultRowHeight="15" x14ac:dyDescent="0.25"/>
  <cols>
    <col min="1" max="1" width="2.42578125" customWidth="1"/>
    <col min="4" max="4" width="14.140625" bestFit="1" customWidth="1"/>
  </cols>
  <sheetData>
    <row r="2" spans="2:6" ht="15.75" x14ac:dyDescent="0.25">
      <c r="B2" s="4" t="s">
        <v>8</v>
      </c>
      <c r="D2" s="34" t="s">
        <v>9</v>
      </c>
      <c r="E2" s="34"/>
      <c r="F2" s="34"/>
    </row>
    <row r="4" spans="2:6" x14ac:dyDescent="0.25">
      <c r="B4" s="2" t="s">
        <v>0</v>
      </c>
      <c r="C4" s="2" t="s">
        <v>3</v>
      </c>
      <c r="D4" s="2" t="s">
        <v>4</v>
      </c>
      <c r="E4" s="2"/>
      <c r="F4" s="2"/>
    </row>
    <row r="5" spans="2:6" x14ac:dyDescent="0.25">
      <c r="B5" s="3">
        <v>1</v>
      </c>
      <c r="C5" s="5">
        <v>1</v>
      </c>
      <c r="D5" s="8">
        <v>500</v>
      </c>
      <c r="E5" s="6" t="str">
        <f>B5&amp;"-"&amp;C5</f>
        <v>1-1</v>
      </c>
      <c r="F5" s="6">
        <f>D5</f>
        <v>500</v>
      </c>
    </row>
    <row r="6" spans="2:6" x14ac:dyDescent="0.25">
      <c r="B6" s="3">
        <v>1</v>
      </c>
      <c r="C6" s="5">
        <v>1.5</v>
      </c>
      <c r="D6" s="8">
        <v>500</v>
      </c>
      <c r="E6" s="6" t="str">
        <f t="shared" ref="E6:E40" si="0">B6&amp;"-"&amp;C6</f>
        <v>1-1,5</v>
      </c>
      <c r="F6" s="6">
        <f t="shared" ref="F6:F40" si="1">D6</f>
        <v>500</v>
      </c>
    </row>
    <row r="7" spans="2:6" x14ac:dyDescent="0.25">
      <c r="B7" s="3">
        <v>1</v>
      </c>
      <c r="C7" s="5">
        <v>2</v>
      </c>
      <c r="D7" s="8">
        <v>400</v>
      </c>
      <c r="E7" s="6" t="str">
        <f t="shared" si="0"/>
        <v>1-2</v>
      </c>
      <c r="F7" s="6">
        <f t="shared" si="1"/>
        <v>400</v>
      </c>
    </row>
    <row r="8" spans="2:6" x14ac:dyDescent="0.25">
      <c r="B8" s="3">
        <v>1</v>
      </c>
      <c r="C8" s="5">
        <v>2.33</v>
      </c>
      <c r="D8" s="8">
        <v>300</v>
      </c>
      <c r="E8" s="6" t="str">
        <f t="shared" si="0"/>
        <v>1-2,33</v>
      </c>
      <c r="F8" s="6">
        <f t="shared" si="1"/>
        <v>300</v>
      </c>
    </row>
    <row r="9" spans="2:6" x14ac:dyDescent="0.25">
      <c r="B9" s="3">
        <v>1</v>
      </c>
      <c r="C9" s="5">
        <v>2.5</v>
      </c>
      <c r="D9" s="8">
        <v>300</v>
      </c>
      <c r="E9" s="6" t="str">
        <f t="shared" si="0"/>
        <v>1-2,5</v>
      </c>
      <c r="F9" s="6">
        <f t="shared" si="1"/>
        <v>300</v>
      </c>
    </row>
    <row r="10" spans="2:6" x14ac:dyDescent="0.25">
      <c r="B10" s="3">
        <v>1</v>
      </c>
      <c r="C10" s="5">
        <v>3</v>
      </c>
      <c r="D10" s="8"/>
      <c r="E10" s="6" t="str">
        <f t="shared" si="0"/>
        <v>1-3</v>
      </c>
      <c r="F10" s="6">
        <f t="shared" si="1"/>
        <v>0</v>
      </c>
    </row>
    <row r="11" spans="2:6" x14ac:dyDescent="0.25">
      <c r="B11" s="3">
        <v>1</v>
      </c>
      <c r="C11" s="5">
        <v>3.5</v>
      </c>
      <c r="D11" s="8"/>
      <c r="E11" s="6" t="str">
        <f t="shared" si="0"/>
        <v>1-3,5</v>
      </c>
      <c r="F11" s="6">
        <f t="shared" si="1"/>
        <v>0</v>
      </c>
    </row>
    <row r="12" spans="2:6" x14ac:dyDescent="0.25">
      <c r="B12" s="3">
        <v>1</v>
      </c>
      <c r="C12" s="5">
        <v>4</v>
      </c>
      <c r="D12" s="8"/>
      <c r="E12" s="6" t="str">
        <f t="shared" si="0"/>
        <v>1-4</v>
      </c>
      <c r="F12" s="6">
        <f t="shared" si="1"/>
        <v>0</v>
      </c>
    </row>
    <row r="13" spans="2:6" x14ac:dyDescent="0.25">
      <c r="B13" s="3">
        <v>1</v>
      </c>
      <c r="C13" s="5">
        <v>5</v>
      </c>
      <c r="D13" s="8"/>
      <c r="E13" s="6" t="str">
        <f t="shared" si="0"/>
        <v>1-5</v>
      </c>
      <c r="F13" s="6">
        <f t="shared" si="1"/>
        <v>0</v>
      </c>
    </row>
    <row r="14" spans="2:6" x14ac:dyDescent="0.25">
      <c r="B14" s="3">
        <v>2</v>
      </c>
      <c r="C14" s="5">
        <v>1</v>
      </c>
      <c r="D14" s="8">
        <v>500</v>
      </c>
      <c r="E14" s="6" t="str">
        <f t="shared" si="0"/>
        <v>2-1</v>
      </c>
      <c r="F14" s="6">
        <f t="shared" si="1"/>
        <v>500</v>
      </c>
    </row>
    <row r="15" spans="2:6" x14ac:dyDescent="0.25">
      <c r="B15" s="3">
        <v>2</v>
      </c>
      <c r="C15" s="5">
        <v>1.5</v>
      </c>
      <c r="D15" s="8">
        <v>500</v>
      </c>
      <c r="E15" s="6" t="str">
        <f t="shared" si="0"/>
        <v>2-1,5</v>
      </c>
      <c r="F15" s="6">
        <f t="shared" si="1"/>
        <v>500</v>
      </c>
    </row>
    <row r="16" spans="2:6" x14ac:dyDescent="0.25">
      <c r="B16" s="3">
        <v>2</v>
      </c>
      <c r="C16" s="5">
        <v>2</v>
      </c>
      <c r="D16" s="8">
        <v>400</v>
      </c>
      <c r="E16" s="6" t="str">
        <f t="shared" si="0"/>
        <v>2-2</v>
      </c>
      <c r="F16" s="6">
        <f t="shared" si="1"/>
        <v>400</v>
      </c>
    </row>
    <row r="17" spans="2:6" x14ac:dyDescent="0.25">
      <c r="B17" s="3">
        <v>2</v>
      </c>
      <c r="C17" s="5">
        <v>2.33</v>
      </c>
      <c r="D17" s="8">
        <v>300</v>
      </c>
      <c r="E17" s="6" t="str">
        <f t="shared" si="0"/>
        <v>2-2,33</v>
      </c>
      <c r="F17" s="6">
        <f t="shared" si="1"/>
        <v>300</v>
      </c>
    </row>
    <row r="18" spans="2:6" x14ac:dyDescent="0.25">
      <c r="B18" s="3">
        <v>2</v>
      </c>
      <c r="C18" s="5">
        <v>2.5</v>
      </c>
      <c r="D18" s="8">
        <v>300</v>
      </c>
      <c r="E18" s="6" t="str">
        <f t="shared" si="0"/>
        <v>2-2,5</v>
      </c>
      <c r="F18" s="6">
        <f t="shared" si="1"/>
        <v>300</v>
      </c>
    </row>
    <row r="19" spans="2:6" x14ac:dyDescent="0.25">
      <c r="B19" s="3">
        <v>2</v>
      </c>
      <c r="C19" s="5">
        <v>3</v>
      </c>
      <c r="D19" s="8">
        <v>200</v>
      </c>
      <c r="E19" s="6" t="str">
        <f t="shared" si="0"/>
        <v>2-3</v>
      </c>
      <c r="F19" s="6">
        <f t="shared" si="1"/>
        <v>200</v>
      </c>
    </row>
    <row r="20" spans="2:6" x14ac:dyDescent="0.25">
      <c r="B20" s="3">
        <v>2</v>
      </c>
      <c r="C20" s="5">
        <v>3.5</v>
      </c>
      <c r="D20" s="8"/>
      <c r="E20" s="6" t="str">
        <f t="shared" si="0"/>
        <v>2-3,5</v>
      </c>
      <c r="F20" s="6">
        <f t="shared" si="1"/>
        <v>0</v>
      </c>
    </row>
    <row r="21" spans="2:6" x14ac:dyDescent="0.25">
      <c r="B21" s="3">
        <v>2</v>
      </c>
      <c r="C21" s="5">
        <v>4</v>
      </c>
      <c r="D21" s="8"/>
      <c r="E21" s="6" t="str">
        <f t="shared" si="0"/>
        <v>2-4</v>
      </c>
      <c r="F21" s="6">
        <f t="shared" si="1"/>
        <v>0</v>
      </c>
    </row>
    <row r="22" spans="2:6" x14ac:dyDescent="0.25">
      <c r="B22" s="3">
        <v>2</v>
      </c>
      <c r="C22" s="5">
        <v>5</v>
      </c>
      <c r="D22" s="8"/>
      <c r="E22" s="6" t="str">
        <f t="shared" si="0"/>
        <v>2-5</v>
      </c>
      <c r="F22" s="6">
        <f t="shared" si="1"/>
        <v>0</v>
      </c>
    </row>
    <row r="23" spans="2:6" x14ac:dyDescent="0.25">
      <c r="B23" s="3">
        <v>3</v>
      </c>
      <c r="C23" s="5">
        <v>1</v>
      </c>
      <c r="D23" s="8">
        <v>500</v>
      </c>
      <c r="E23" s="6" t="str">
        <f t="shared" si="0"/>
        <v>3-1</v>
      </c>
      <c r="F23" s="6">
        <f t="shared" si="1"/>
        <v>500</v>
      </c>
    </row>
    <row r="24" spans="2:6" x14ac:dyDescent="0.25">
      <c r="B24" s="3">
        <v>3</v>
      </c>
      <c r="C24" s="5">
        <v>1.5</v>
      </c>
      <c r="D24" s="8">
        <v>500</v>
      </c>
      <c r="E24" s="6" t="str">
        <f t="shared" si="0"/>
        <v>3-1,5</v>
      </c>
      <c r="F24" s="6">
        <f t="shared" si="1"/>
        <v>500</v>
      </c>
    </row>
    <row r="25" spans="2:6" x14ac:dyDescent="0.25">
      <c r="B25" s="3">
        <v>3</v>
      </c>
      <c r="C25" s="5">
        <v>2</v>
      </c>
      <c r="D25" s="8">
        <v>400</v>
      </c>
      <c r="E25" s="6" t="str">
        <f t="shared" si="0"/>
        <v>3-2</v>
      </c>
      <c r="F25" s="6">
        <f t="shared" si="1"/>
        <v>400</v>
      </c>
    </row>
    <row r="26" spans="2:6" x14ac:dyDescent="0.25">
      <c r="B26" s="3">
        <v>3</v>
      </c>
      <c r="C26" s="5">
        <v>2.33</v>
      </c>
      <c r="D26" s="8">
        <v>300</v>
      </c>
      <c r="E26" s="6" t="str">
        <f t="shared" si="0"/>
        <v>3-2,33</v>
      </c>
      <c r="F26" s="6">
        <f t="shared" si="1"/>
        <v>300</v>
      </c>
    </row>
    <row r="27" spans="2:6" x14ac:dyDescent="0.25">
      <c r="B27" s="3">
        <v>3</v>
      </c>
      <c r="C27" s="5">
        <v>2.5</v>
      </c>
      <c r="D27" s="8">
        <v>300</v>
      </c>
      <c r="E27" s="6" t="str">
        <f t="shared" si="0"/>
        <v>3-2,5</v>
      </c>
      <c r="F27" s="6">
        <f t="shared" si="1"/>
        <v>300</v>
      </c>
    </row>
    <row r="28" spans="2:6" x14ac:dyDescent="0.25">
      <c r="B28" s="3">
        <v>3</v>
      </c>
      <c r="C28" s="5">
        <v>3</v>
      </c>
      <c r="D28" s="8">
        <v>200</v>
      </c>
      <c r="E28" s="6" t="str">
        <f t="shared" si="0"/>
        <v>3-3</v>
      </c>
      <c r="F28" s="6">
        <f t="shared" si="1"/>
        <v>200</v>
      </c>
    </row>
    <row r="29" spans="2:6" x14ac:dyDescent="0.25">
      <c r="B29" s="3">
        <v>3</v>
      </c>
      <c r="C29" s="5">
        <v>3.5</v>
      </c>
      <c r="D29" s="8">
        <v>200</v>
      </c>
      <c r="E29" s="6" t="str">
        <f t="shared" si="0"/>
        <v>3-3,5</v>
      </c>
      <c r="F29" s="6">
        <f t="shared" si="1"/>
        <v>200</v>
      </c>
    </row>
    <row r="30" spans="2:6" x14ac:dyDescent="0.25">
      <c r="B30" s="3">
        <v>3</v>
      </c>
      <c r="C30" s="5">
        <v>4</v>
      </c>
      <c r="D30" s="8">
        <v>200</v>
      </c>
      <c r="E30" s="6" t="str">
        <f t="shared" si="0"/>
        <v>3-4</v>
      </c>
      <c r="F30" s="6">
        <f t="shared" si="1"/>
        <v>200</v>
      </c>
    </row>
    <row r="31" spans="2:6" x14ac:dyDescent="0.25">
      <c r="B31" s="3">
        <v>3</v>
      </c>
      <c r="C31" s="5">
        <v>5</v>
      </c>
      <c r="D31" s="8"/>
      <c r="E31" s="6" t="str">
        <f t="shared" si="0"/>
        <v>3-5</v>
      </c>
      <c r="F31" s="6">
        <f t="shared" si="1"/>
        <v>0</v>
      </c>
    </row>
    <row r="32" spans="2:6" x14ac:dyDescent="0.25">
      <c r="B32" s="3">
        <v>4</v>
      </c>
      <c r="C32" s="5">
        <v>1</v>
      </c>
      <c r="D32" s="8">
        <v>500</v>
      </c>
      <c r="E32" s="6" t="str">
        <f t="shared" si="0"/>
        <v>4-1</v>
      </c>
      <c r="F32" s="6">
        <f t="shared" si="1"/>
        <v>500</v>
      </c>
    </row>
    <row r="33" spans="2:6" x14ac:dyDescent="0.25">
      <c r="B33" s="3">
        <v>4</v>
      </c>
      <c r="C33" s="5">
        <v>1.5</v>
      </c>
      <c r="D33" s="8">
        <v>500</v>
      </c>
      <c r="E33" s="6" t="str">
        <f t="shared" si="0"/>
        <v>4-1,5</v>
      </c>
      <c r="F33" s="6">
        <f t="shared" si="1"/>
        <v>500</v>
      </c>
    </row>
    <row r="34" spans="2:6" x14ac:dyDescent="0.25">
      <c r="B34" s="3">
        <v>4</v>
      </c>
      <c r="C34" s="5">
        <v>2</v>
      </c>
      <c r="D34" s="8">
        <v>400</v>
      </c>
      <c r="E34" s="6" t="str">
        <f t="shared" si="0"/>
        <v>4-2</v>
      </c>
      <c r="F34" s="6">
        <f t="shared" si="1"/>
        <v>400</v>
      </c>
    </row>
    <row r="35" spans="2:6" x14ac:dyDescent="0.25">
      <c r="B35" s="3">
        <v>4</v>
      </c>
      <c r="C35" s="5">
        <v>2.33</v>
      </c>
      <c r="D35" s="8">
        <v>300</v>
      </c>
      <c r="E35" s="6" t="str">
        <f t="shared" si="0"/>
        <v>4-2,33</v>
      </c>
      <c r="F35" s="6">
        <f t="shared" si="1"/>
        <v>300</v>
      </c>
    </row>
    <row r="36" spans="2:6" x14ac:dyDescent="0.25">
      <c r="B36" s="3">
        <v>4</v>
      </c>
      <c r="C36" s="5">
        <v>2.5</v>
      </c>
      <c r="D36" s="8">
        <v>300</v>
      </c>
      <c r="E36" s="6" t="str">
        <f t="shared" si="0"/>
        <v>4-2,5</v>
      </c>
      <c r="F36" s="6">
        <f t="shared" si="1"/>
        <v>300</v>
      </c>
    </row>
    <row r="37" spans="2:6" x14ac:dyDescent="0.25">
      <c r="B37" s="3">
        <v>4</v>
      </c>
      <c r="C37" s="5">
        <v>3</v>
      </c>
      <c r="D37" s="8">
        <v>200</v>
      </c>
      <c r="E37" s="6" t="str">
        <f t="shared" si="0"/>
        <v>4-3</v>
      </c>
      <c r="F37" s="6">
        <f t="shared" si="1"/>
        <v>200</v>
      </c>
    </row>
    <row r="38" spans="2:6" x14ac:dyDescent="0.25">
      <c r="B38" s="3">
        <v>4</v>
      </c>
      <c r="C38" s="5">
        <v>3.5</v>
      </c>
      <c r="D38" s="8">
        <v>200</v>
      </c>
      <c r="E38" s="6" t="str">
        <f t="shared" si="0"/>
        <v>4-3,5</v>
      </c>
      <c r="F38" s="6">
        <f t="shared" si="1"/>
        <v>200</v>
      </c>
    </row>
    <row r="39" spans="2:6" x14ac:dyDescent="0.25">
      <c r="B39" s="3">
        <v>4</v>
      </c>
      <c r="C39" s="5">
        <v>4</v>
      </c>
      <c r="D39" s="8">
        <v>200</v>
      </c>
      <c r="E39" s="6" t="str">
        <f t="shared" si="0"/>
        <v>4-4</v>
      </c>
      <c r="F39" s="6">
        <f t="shared" si="1"/>
        <v>200</v>
      </c>
    </row>
    <row r="40" spans="2:6" x14ac:dyDescent="0.25">
      <c r="B40" s="3">
        <v>4</v>
      </c>
      <c r="C40" s="5">
        <v>5</v>
      </c>
      <c r="D40" s="8">
        <v>200</v>
      </c>
      <c r="E40" s="6" t="str">
        <f t="shared" si="0"/>
        <v>4-5</v>
      </c>
      <c r="F40" s="6">
        <f t="shared" si="1"/>
        <v>200</v>
      </c>
    </row>
  </sheetData>
  <mergeCells count="1"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CALCULADORA</vt:lpstr>
      <vt:lpstr>PARAMETRES</vt:lpstr>
      <vt:lpstr>UC_COEFICIENT</vt:lpstr>
      <vt:lpstr>IRSC_COFICIENT</vt:lpstr>
      <vt:lpstr>IRSC_COFICIENT_DISMINUCIO</vt:lpstr>
      <vt:lpstr>POS_COEFICIENT</vt:lpstr>
      <vt:lpstr>PRESTACIO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Paz Sánchez, Joan</dc:creator>
  <cp:lastModifiedBy>De la Paz Sánchez, Joan</cp:lastModifiedBy>
  <cp:lastPrinted>2020-01-08T12:10:29Z</cp:lastPrinted>
  <dcterms:created xsi:type="dcterms:W3CDTF">2019-08-30T10:14:23Z</dcterms:created>
  <dcterms:modified xsi:type="dcterms:W3CDTF">2020-05-06T19:17:56Z</dcterms:modified>
</cp:coreProperties>
</file>